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tentePc\Desktop\"/>
    </mc:Choice>
  </mc:AlternateContent>
  <xr:revisionPtr revIDLastSave="0" documentId="8_{16200CE4-4B01-4B56-9878-3F8595E4F417}" xr6:coauthVersionLast="47" xr6:coauthVersionMax="47" xr10:uidLastSave="{00000000-0000-0000-0000-000000000000}"/>
  <bookViews>
    <workbookView xWindow="-108" yWindow="-108" windowWidth="23256" windowHeight="12576" tabRatio="582" xr2:uid="{F73FA538-01A8-114E-A242-5E9CDBF59728}"/>
  </bookViews>
  <sheets>
    <sheet name="investors" sheetId="1" r:id="rId1"/>
    <sheet name="round seed syn count" sheetId="8" r:id="rId2"/>
    <sheet name="round series A syn count" sheetId="9" r:id="rId3"/>
    <sheet name="round series B syn count" sheetId="12" r:id="rId4"/>
    <sheet name="round series C syn count" sheetId="13" r:id="rId5"/>
    <sheet name="media investor type" sheetId="7" r:id="rId6"/>
  </sheets>
  <definedNames>
    <definedName name="_xlnm._FilterDatabase" localSheetId="0" hidden="1">investors!$A$1:$IS$339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2" i="7" l="1"/>
  <c r="C341" i="7"/>
  <c r="G8" i="13"/>
  <c r="D8" i="13"/>
  <c r="EX342" i="1"/>
  <c r="G17" i="12"/>
  <c r="D17" i="12"/>
  <c r="B137" i="8"/>
  <c r="G30" i="9"/>
  <c r="C30" i="9"/>
  <c r="I136" i="8"/>
  <c r="B132" i="8"/>
  <c r="B136" i="8" s="1"/>
  <c r="C132" i="8"/>
  <c r="D132" i="8"/>
  <c r="E132" i="8"/>
  <c r="F132" i="8"/>
  <c r="G132" i="8"/>
  <c r="H132" i="8"/>
  <c r="I132" i="8"/>
  <c r="J132" i="8"/>
  <c r="K132" i="8"/>
  <c r="A132" i="8"/>
  <c r="D342" i="7" l="1"/>
  <c r="E342" i="7"/>
  <c r="F342" i="7"/>
  <c r="G342" i="7"/>
  <c r="H342" i="7"/>
  <c r="I342" i="7"/>
  <c r="J342" i="7"/>
  <c r="K342" i="7"/>
  <c r="L342" i="7"/>
  <c r="M342" i="7"/>
  <c r="N342" i="7"/>
  <c r="O342" i="7"/>
  <c r="P342" i="7"/>
  <c r="Q342" i="7"/>
  <c r="R342" i="7"/>
  <c r="S342" i="7"/>
  <c r="T342" i="7"/>
  <c r="U342" i="7"/>
  <c r="V342" i="7"/>
  <c r="W342" i="7"/>
  <c r="F341" i="7"/>
  <c r="E341" i="7"/>
  <c r="D341" i="7"/>
  <c r="G341" i="7"/>
  <c r="H341" i="7"/>
  <c r="I341" i="7"/>
  <c r="J341" i="7"/>
  <c r="K341" i="7"/>
  <c r="L341" i="7"/>
  <c r="M341" i="7"/>
  <c r="N341" i="7"/>
  <c r="O341" i="7"/>
  <c r="P341" i="7"/>
  <c r="Q341" i="7"/>
  <c r="R341" i="7"/>
  <c r="S341" i="7"/>
  <c r="T341" i="7"/>
  <c r="U341" i="7"/>
  <c r="V341" i="7"/>
  <c r="W341" i="7"/>
  <c r="C340" i="7"/>
  <c r="D340" i="7"/>
  <c r="E340" i="7"/>
  <c r="F340" i="7"/>
  <c r="G340" i="7"/>
  <c r="H340" i="7"/>
  <c r="I340" i="7"/>
  <c r="J340" i="7"/>
  <c r="K340" i="7"/>
  <c r="L340" i="7"/>
  <c r="M340" i="7"/>
  <c r="N340" i="7"/>
  <c r="O340" i="7"/>
  <c r="P340" i="7"/>
  <c r="Q340" i="7"/>
  <c r="R340" i="7"/>
  <c r="S340" i="7"/>
  <c r="T340" i="7"/>
  <c r="U340" i="7"/>
  <c r="V340" i="7"/>
  <c r="W340" i="7"/>
  <c r="B342" i="7"/>
  <c r="B341" i="7"/>
  <c r="B340" i="7"/>
  <c r="L3" i="1" l="1"/>
  <c r="N3" i="1"/>
  <c r="P3" i="1"/>
  <c r="Q3" i="1"/>
  <c r="R3" i="1"/>
  <c r="S3" i="1"/>
  <c r="U3" i="1"/>
  <c r="V3" i="1"/>
  <c r="W3" i="1"/>
  <c r="X3" i="1"/>
  <c r="Y3" i="1"/>
  <c r="AA3" i="1"/>
  <c r="AB3" i="1"/>
  <c r="AC3" i="1"/>
  <c r="AD3" i="1"/>
  <c r="AE3" i="1"/>
  <c r="AF3" i="1"/>
  <c r="AG3" i="1"/>
  <c r="AH3" i="1"/>
  <c r="AH339" i="1" l="1"/>
  <c r="AG339" i="1"/>
  <c r="AF339" i="1"/>
  <c r="AE339" i="1"/>
  <c r="AD339" i="1"/>
  <c r="AC339" i="1"/>
  <c r="AB339" i="1"/>
  <c r="AA339" i="1"/>
  <c r="Y339" i="1"/>
  <c r="X339" i="1"/>
  <c r="W339" i="1"/>
  <c r="V339" i="1"/>
  <c r="U339" i="1"/>
  <c r="S339" i="1"/>
  <c r="R339" i="1"/>
  <c r="Q339" i="1"/>
  <c r="P339" i="1"/>
  <c r="N339" i="1"/>
  <c r="L339" i="1"/>
  <c r="AH338" i="1"/>
  <c r="AG338" i="1"/>
  <c r="AF338" i="1"/>
  <c r="AE338" i="1"/>
  <c r="AD338" i="1"/>
  <c r="AC338" i="1"/>
  <c r="AB338" i="1"/>
  <c r="AA338" i="1"/>
  <c r="Y338" i="1"/>
  <c r="X338" i="1"/>
  <c r="W338" i="1"/>
  <c r="V338" i="1"/>
  <c r="U338" i="1"/>
  <c r="S338" i="1"/>
  <c r="R338" i="1"/>
  <c r="Q338" i="1"/>
  <c r="P338" i="1"/>
  <c r="N338" i="1"/>
  <c r="L338" i="1"/>
  <c r="AH337" i="1"/>
  <c r="AG337" i="1"/>
  <c r="AF337" i="1"/>
  <c r="AE337" i="1"/>
  <c r="AD337" i="1"/>
  <c r="AC337" i="1"/>
  <c r="AB337" i="1"/>
  <c r="AA337" i="1"/>
  <c r="Y337" i="1"/>
  <c r="X337" i="1"/>
  <c r="W337" i="1"/>
  <c r="V337" i="1"/>
  <c r="U337" i="1"/>
  <c r="S337" i="1"/>
  <c r="R337" i="1"/>
  <c r="Q337" i="1"/>
  <c r="P337" i="1"/>
  <c r="N337" i="1"/>
  <c r="L337" i="1"/>
  <c r="AH336" i="1"/>
  <c r="AG336" i="1"/>
  <c r="AF336" i="1"/>
  <c r="AE336" i="1"/>
  <c r="AD336" i="1"/>
  <c r="AC336" i="1"/>
  <c r="AB336" i="1"/>
  <c r="AA336" i="1"/>
  <c r="Y336" i="1"/>
  <c r="X336" i="1"/>
  <c r="W336" i="1"/>
  <c r="V336" i="1"/>
  <c r="U336" i="1"/>
  <c r="S336" i="1"/>
  <c r="R336" i="1"/>
  <c r="Q336" i="1"/>
  <c r="P336" i="1"/>
  <c r="N336" i="1"/>
  <c r="L336" i="1"/>
  <c r="AH335" i="1"/>
  <c r="AG335" i="1"/>
  <c r="AF335" i="1"/>
  <c r="AE335" i="1"/>
  <c r="AD335" i="1"/>
  <c r="AC335" i="1"/>
  <c r="AB335" i="1"/>
  <c r="AA335" i="1"/>
  <c r="Y335" i="1"/>
  <c r="X335" i="1"/>
  <c r="W335" i="1"/>
  <c r="V335" i="1"/>
  <c r="U335" i="1"/>
  <c r="S335" i="1"/>
  <c r="R335" i="1"/>
  <c r="Q335" i="1"/>
  <c r="P335" i="1"/>
  <c r="N335" i="1"/>
  <c r="L335" i="1"/>
  <c r="AH334" i="1"/>
  <c r="AG334" i="1"/>
  <c r="AF334" i="1"/>
  <c r="AE334" i="1"/>
  <c r="AD334" i="1"/>
  <c r="AC334" i="1"/>
  <c r="AB334" i="1"/>
  <c r="AA334" i="1"/>
  <c r="Y334" i="1"/>
  <c r="X334" i="1"/>
  <c r="W334" i="1"/>
  <c r="V334" i="1"/>
  <c r="U334" i="1"/>
  <c r="S334" i="1"/>
  <c r="R334" i="1"/>
  <c r="Q334" i="1"/>
  <c r="P334" i="1"/>
  <c r="N334" i="1"/>
  <c r="L334" i="1"/>
  <c r="AH333" i="1"/>
  <c r="AG333" i="1"/>
  <c r="AF333" i="1"/>
  <c r="AE333" i="1"/>
  <c r="AD333" i="1"/>
  <c r="AC333" i="1"/>
  <c r="AB333" i="1"/>
  <c r="AA333" i="1"/>
  <c r="Y333" i="1"/>
  <c r="X333" i="1"/>
  <c r="W333" i="1"/>
  <c r="V333" i="1"/>
  <c r="U333" i="1"/>
  <c r="S333" i="1"/>
  <c r="R333" i="1"/>
  <c r="Q333" i="1"/>
  <c r="P333" i="1"/>
  <c r="N333" i="1"/>
  <c r="L333" i="1"/>
  <c r="AH332" i="1"/>
  <c r="AG332" i="1"/>
  <c r="AF332" i="1"/>
  <c r="AE332" i="1"/>
  <c r="AD332" i="1"/>
  <c r="AC332" i="1"/>
  <c r="AB332" i="1"/>
  <c r="AA332" i="1"/>
  <c r="Y332" i="1"/>
  <c r="X332" i="1"/>
  <c r="W332" i="1"/>
  <c r="V332" i="1"/>
  <c r="U332" i="1"/>
  <c r="S332" i="1"/>
  <c r="R332" i="1"/>
  <c r="Q332" i="1"/>
  <c r="P332" i="1"/>
  <c r="N332" i="1"/>
  <c r="L332" i="1"/>
  <c r="AH331" i="1"/>
  <c r="AG331" i="1"/>
  <c r="AF331" i="1"/>
  <c r="AE331" i="1"/>
  <c r="AD331" i="1"/>
  <c r="AC331" i="1"/>
  <c r="AB331" i="1"/>
  <c r="AA331" i="1"/>
  <c r="Y331" i="1"/>
  <c r="X331" i="1"/>
  <c r="W331" i="1"/>
  <c r="V331" i="1"/>
  <c r="U331" i="1"/>
  <c r="S331" i="1"/>
  <c r="R331" i="1"/>
  <c r="Q331" i="1"/>
  <c r="P331" i="1"/>
  <c r="N331" i="1"/>
  <c r="L331" i="1"/>
  <c r="AH330" i="1"/>
  <c r="AG330" i="1"/>
  <c r="AF330" i="1"/>
  <c r="AE330" i="1"/>
  <c r="AD330" i="1"/>
  <c r="AC330" i="1"/>
  <c r="AB330" i="1"/>
  <c r="AA330" i="1"/>
  <c r="Y330" i="1"/>
  <c r="X330" i="1"/>
  <c r="W330" i="1"/>
  <c r="V330" i="1"/>
  <c r="U330" i="1"/>
  <c r="S330" i="1"/>
  <c r="R330" i="1"/>
  <c r="Q330" i="1"/>
  <c r="P330" i="1"/>
  <c r="N330" i="1"/>
  <c r="L330" i="1"/>
  <c r="AH329" i="1"/>
  <c r="AG329" i="1"/>
  <c r="AF329" i="1"/>
  <c r="AE329" i="1"/>
  <c r="AD329" i="1"/>
  <c r="AC329" i="1"/>
  <c r="AB329" i="1"/>
  <c r="AA329" i="1"/>
  <c r="Y329" i="1"/>
  <c r="X329" i="1"/>
  <c r="W329" i="1"/>
  <c r="V329" i="1"/>
  <c r="U329" i="1"/>
  <c r="S329" i="1"/>
  <c r="R329" i="1"/>
  <c r="Q329" i="1"/>
  <c r="P329" i="1"/>
  <c r="N329" i="1"/>
  <c r="L329" i="1"/>
  <c r="AH328" i="1"/>
  <c r="AG328" i="1"/>
  <c r="AF328" i="1"/>
  <c r="AE328" i="1"/>
  <c r="AD328" i="1"/>
  <c r="AC328" i="1"/>
  <c r="AB328" i="1"/>
  <c r="AA328" i="1"/>
  <c r="Y328" i="1"/>
  <c r="X328" i="1"/>
  <c r="W328" i="1"/>
  <c r="V328" i="1"/>
  <c r="U328" i="1"/>
  <c r="S328" i="1"/>
  <c r="R328" i="1"/>
  <c r="Q328" i="1"/>
  <c r="P328" i="1"/>
  <c r="N328" i="1"/>
  <c r="L328" i="1"/>
  <c r="AH327" i="1"/>
  <c r="AG327" i="1"/>
  <c r="AF327" i="1"/>
  <c r="AE327" i="1"/>
  <c r="AD327" i="1"/>
  <c r="AC327" i="1"/>
  <c r="AB327" i="1"/>
  <c r="AA327" i="1"/>
  <c r="Y327" i="1"/>
  <c r="X327" i="1"/>
  <c r="W327" i="1"/>
  <c r="V327" i="1"/>
  <c r="U327" i="1"/>
  <c r="S327" i="1"/>
  <c r="R327" i="1"/>
  <c r="Q327" i="1"/>
  <c r="P327" i="1"/>
  <c r="N327" i="1"/>
  <c r="L327" i="1"/>
  <c r="AH326" i="1"/>
  <c r="AG326" i="1"/>
  <c r="AF326" i="1"/>
  <c r="AE326" i="1"/>
  <c r="AD326" i="1"/>
  <c r="AC326" i="1"/>
  <c r="AB326" i="1"/>
  <c r="AA326" i="1"/>
  <c r="Y326" i="1"/>
  <c r="X326" i="1"/>
  <c r="W326" i="1"/>
  <c r="V326" i="1"/>
  <c r="U326" i="1"/>
  <c r="S326" i="1"/>
  <c r="R326" i="1"/>
  <c r="Q326" i="1"/>
  <c r="P326" i="1"/>
  <c r="N326" i="1"/>
  <c r="L326" i="1"/>
  <c r="AH325" i="1"/>
  <c r="AG325" i="1"/>
  <c r="AF325" i="1"/>
  <c r="AE325" i="1"/>
  <c r="AD325" i="1"/>
  <c r="AC325" i="1"/>
  <c r="AB325" i="1"/>
  <c r="AA325" i="1"/>
  <c r="Y325" i="1"/>
  <c r="X325" i="1"/>
  <c r="W325" i="1"/>
  <c r="V325" i="1"/>
  <c r="U325" i="1"/>
  <c r="S325" i="1"/>
  <c r="R325" i="1"/>
  <c r="Q325" i="1"/>
  <c r="P325" i="1"/>
  <c r="N325" i="1"/>
  <c r="L325" i="1"/>
  <c r="AH324" i="1"/>
  <c r="AG324" i="1"/>
  <c r="AF324" i="1"/>
  <c r="AE324" i="1"/>
  <c r="AD324" i="1"/>
  <c r="AC324" i="1"/>
  <c r="AB324" i="1"/>
  <c r="AA324" i="1"/>
  <c r="Y324" i="1"/>
  <c r="X324" i="1"/>
  <c r="W324" i="1"/>
  <c r="V324" i="1"/>
  <c r="U324" i="1"/>
  <c r="S324" i="1"/>
  <c r="R324" i="1"/>
  <c r="Q324" i="1"/>
  <c r="P324" i="1"/>
  <c r="N324" i="1"/>
  <c r="L324" i="1"/>
  <c r="AH323" i="1"/>
  <c r="AG323" i="1"/>
  <c r="AF323" i="1"/>
  <c r="AE323" i="1"/>
  <c r="AD323" i="1"/>
  <c r="AC323" i="1"/>
  <c r="AB323" i="1"/>
  <c r="AA323" i="1"/>
  <c r="Y323" i="1"/>
  <c r="X323" i="1"/>
  <c r="W323" i="1"/>
  <c r="V323" i="1"/>
  <c r="U323" i="1"/>
  <c r="S323" i="1"/>
  <c r="R323" i="1"/>
  <c r="Q323" i="1"/>
  <c r="P323" i="1"/>
  <c r="N323" i="1"/>
  <c r="L323" i="1"/>
  <c r="AH322" i="1"/>
  <c r="AG322" i="1"/>
  <c r="AF322" i="1"/>
  <c r="AE322" i="1"/>
  <c r="AD322" i="1"/>
  <c r="AC322" i="1"/>
  <c r="AB322" i="1"/>
  <c r="AA322" i="1"/>
  <c r="Y322" i="1"/>
  <c r="X322" i="1"/>
  <c r="W322" i="1"/>
  <c r="V322" i="1"/>
  <c r="U322" i="1"/>
  <c r="S322" i="1"/>
  <c r="R322" i="1"/>
  <c r="Q322" i="1"/>
  <c r="P322" i="1"/>
  <c r="N322" i="1"/>
  <c r="L322" i="1"/>
  <c r="AH321" i="1"/>
  <c r="AG321" i="1"/>
  <c r="AF321" i="1"/>
  <c r="AE321" i="1"/>
  <c r="AD321" i="1"/>
  <c r="AC321" i="1"/>
  <c r="AB321" i="1"/>
  <c r="AA321" i="1"/>
  <c r="Y321" i="1"/>
  <c r="X321" i="1"/>
  <c r="W321" i="1"/>
  <c r="V321" i="1"/>
  <c r="U321" i="1"/>
  <c r="S321" i="1"/>
  <c r="R321" i="1"/>
  <c r="Q321" i="1"/>
  <c r="P321" i="1"/>
  <c r="N321" i="1"/>
  <c r="L321" i="1"/>
  <c r="AH320" i="1"/>
  <c r="AG320" i="1"/>
  <c r="AF320" i="1"/>
  <c r="AE320" i="1"/>
  <c r="AD320" i="1"/>
  <c r="AC320" i="1"/>
  <c r="AB320" i="1"/>
  <c r="AA320" i="1"/>
  <c r="Y320" i="1"/>
  <c r="X320" i="1"/>
  <c r="W320" i="1"/>
  <c r="V320" i="1"/>
  <c r="U320" i="1"/>
  <c r="S320" i="1"/>
  <c r="R320" i="1"/>
  <c r="Q320" i="1"/>
  <c r="P320" i="1"/>
  <c r="N320" i="1"/>
  <c r="L320" i="1"/>
  <c r="AH319" i="1"/>
  <c r="AG319" i="1"/>
  <c r="AF319" i="1"/>
  <c r="AE319" i="1"/>
  <c r="AD319" i="1"/>
  <c r="AC319" i="1"/>
  <c r="AB319" i="1"/>
  <c r="AA319" i="1"/>
  <c r="Y319" i="1"/>
  <c r="X319" i="1"/>
  <c r="W319" i="1"/>
  <c r="V319" i="1"/>
  <c r="U319" i="1"/>
  <c r="S319" i="1"/>
  <c r="R319" i="1"/>
  <c r="Q319" i="1"/>
  <c r="P319" i="1"/>
  <c r="N319" i="1"/>
  <c r="L319" i="1"/>
  <c r="AH318" i="1"/>
  <c r="AG318" i="1"/>
  <c r="AF318" i="1"/>
  <c r="AE318" i="1"/>
  <c r="AD318" i="1"/>
  <c r="AC318" i="1"/>
  <c r="AB318" i="1"/>
  <c r="AA318" i="1"/>
  <c r="Y318" i="1"/>
  <c r="X318" i="1"/>
  <c r="W318" i="1"/>
  <c r="V318" i="1"/>
  <c r="U318" i="1"/>
  <c r="S318" i="1"/>
  <c r="R318" i="1"/>
  <c r="Q318" i="1"/>
  <c r="P318" i="1"/>
  <c r="N318" i="1"/>
  <c r="L318" i="1"/>
  <c r="AH317" i="1"/>
  <c r="AG317" i="1"/>
  <c r="AF317" i="1"/>
  <c r="AE317" i="1"/>
  <c r="AD317" i="1"/>
  <c r="AC317" i="1"/>
  <c r="AB317" i="1"/>
  <c r="AA317" i="1"/>
  <c r="Y317" i="1"/>
  <c r="X317" i="1"/>
  <c r="W317" i="1"/>
  <c r="V317" i="1"/>
  <c r="U317" i="1"/>
  <c r="S317" i="1"/>
  <c r="R317" i="1"/>
  <c r="Q317" i="1"/>
  <c r="P317" i="1"/>
  <c r="N317" i="1"/>
  <c r="L317" i="1"/>
  <c r="AH316" i="1"/>
  <c r="AG316" i="1"/>
  <c r="AF316" i="1"/>
  <c r="AE316" i="1"/>
  <c r="AD316" i="1"/>
  <c r="AC316" i="1"/>
  <c r="AB316" i="1"/>
  <c r="AA316" i="1"/>
  <c r="Y316" i="1"/>
  <c r="X316" i="1"/>
  <c r="W316" i="1"/>
  <c r="V316" i="1"/>
  <c r="U316" i="1"/>
  <c r="S316" i="1"/>
  <c r="R316" i="1"/>
  <c r="Q316" i="1"/>
  <c r="P316" i="1"/>
  <c r="N316" i="1"/>
  <c r="L316" i="1"/>
  <c r="AH315" i="1"/>
  <c r="AG315" i="1"/>
  <c r="AF315" i="1"/>
  <c r="AE315" i="1"/>
  <c r="AD315" i="1"/>
  <c r="AC315" i="1"/>
  <c r="AB315" i="1"/>
  <c r="AA315" i="1"/>
  <c r="Y315" i="1"/>
  <c r="X315" i="1"/>
  <c r="W315" i="1"/>
  <c r="V315" i="1"/>
  <c r="U315" i="1"/>
  <c r="S315" i="1"/>
  <c r="R315" i="1"/>
  <c r="Q315" i="1"/>
  <c r="P315" i="1"/>
  <c r="N315" i="1"/>
  <c r="L315" i="1"/>
  <c r="AH314" i="1"/>
  <c r="AG314" i="1"/>
  <c r="AF314" i="1"/>
  <c r="AE314" i="1"/>
  <c r="AD314" i="1"/>
  <c r="AC314" i="1"/>
  <c r="AB314" i="1"/>
  <c r="AA314" i="1"/>
  <c r="Y314" i="1"/>
  <c r="X314" i="1"/>
  <c r="W314" i="1"/>
  <c r="V314" i="1"/>
  <c r="U314" i="1"/>
  <c r="S314" i="1"/>
  <c r="R314" i="1"/>
  <c r="Q314" i="1"/>
  <c r="P314" i="1"/>
  <c r="N314" i="1"/>
  <c r="L314" i="1"/>
  <c r="AH313" i="1"/>
  <c r="AG313" i="1"/>
  <c r="AF313" i="1"/>
  <c r="AE313" i="1"/>
  <c r="AD313" i="1"/>
  <c r="AC313" i="1"/>
  <c r="AB313" i="1"/>
  <c r="AA313" i="1"/>
  <c r="Y313" i="1"/>
  <c r="X313" i="1"/>
  <c r="W313" i="1"/>
  <c r="V313" i="1"/>
  <c r="U313" i="1"/>
  <c r="S313" i="1"/>
  <c r="R313" i="1"/>
  <c r="Q313" i="1"/>
  <c r="P313" i="1"/>
  <c r="N313" i="1"/>
  <c r="L313" i="1"/>
  <c r="AH312" i="1"/>
  <c r="AG312" i="1"/>
  <c r="AF312" i="1"/>
  <c r="AE312" i="1"/>
  <c r="AD312" i="1"/>
  <c r="AC312" i="1"/>
  <c r="AB312" i="1"/>
  <c r="AA312" i="1"/>
  <c r="Y312" i="1"/>
  <c r="X312" i="1"/>
  <c r="W312" i="1"/>
  <c r="V312" i="1"/>
  <c r="U312" i="1"/>
  <c r="S312" i="1"/>
  <c r="R312" i="1"/>
  <c r="Q312" i="1"/>
  <c r="P312" i="1"/>
  <c r="N312" i="1"/>
  <c r="L312" i="1"/>
  <c r="AH311" i="1"/>
  <c r="AG311" i="1"/>
  <c r="AF311" i="1"/>
  <c r="AE311" i="1"/>
  <c r="AD311" i="1"/>
  <c r="AC311" i="1"/>
  <c r="AB311" i="1"/>
  <c r="AA311" i="1"/>
  <c r="Y311" i="1"/>
  <c r="X311" i="1"/>
  <c r="W311" i="1"/>
  <c r="V311" i="1"/>
  <c r="U311" i="1"/>
  <c r="S311" i="1"/>
  <c r="R311" i="1"/>
  <c r="Q311" i="1"/>
  <c r="P311" i="1"/>
  <c r="N311" i="1"/>
  <c r="L311" i="1"/>
  <c r="AH310" i="1"/>
  <c r="AG310" i="1"/>
  <c r="AF310" i="1"/>
  <c r="AE310" i="1"/>
  <c r="AD310" i="1"/>
  <c r="AC310" i="1"/>
  <c r="AB310" i="1"/>
  <c r="AA310" i="1"/>
  <c r="Y310" i="1"/>
  <c r="X310" i="1"/>
  <c r="W310" i="1"/>
  <c r="V310" i="1"/>
  <c r="U310" i="1"/>
  <c r="S310" i="1"/>
  <c r="R310" i="1"/>
  <c r="Q310" i="1"/>
  <c r="P310" i="1"/>
  <c r="N310" i="1"/>
  <c r="L310" i="1"/>
  <c r="AH309" i="1"/>
  <c r="AG309" i="1"/>
  <c r="AF309" i="1"/>
  <c r="AE309" i="1"/>
  <c r="AD309" i="1"/>
  <c r="AC309" i="1"/>
  <c r="AB309" i="1"/>
  <c r="AA309" i="1"/>
  <c r="Y309" i="1"/>
  <c r="X309" i="1"/>
  <c r="W309" i="1"/>
  <c r="V309" i="1"/>
  <c r="U309" i="1"/>
  <c r="S309" i="1"/>
  <c r="R309" i="1"/>
  <c r="Q309" i="1"/>
  <c r="P309" i="1"/>
  <c r="N309" i="1"/>
  <c r="L309" i="1"/>
  <c r="AH308" i="1"/>
  <c r="AG308" i="1"/>
  <c r="AF308" i="1"/>
  <c r="AE308" i="1"/>
  <c r="AD308" i="1"/>
  <c r="AC308" i="1"/>
  <c r="AB308" i="1"/>
  <c r="AA308" i="1"/>
  <c r="Y308" i="1"/>
  <c r="X308" i="1"/>
  <c r="W308" i="1"/>
  <c r="V308" i="1"/>
  <c r="U308" i="1"/>
  <c r="S308" i="1"/>
  <c r="R308" i="1"/>
  <c r="Q308" i="1"/>
  <c r="P308" i="1"/>
  <c r="N308" i="1"/>
  <c r="L308" i="1"/>
  <c r="AH307" i="1"/>
  <c r="AG307" i="1"/>
  <c r="AF307" i="1"/>
  <c r="AE307" i="1"/>
  <c r="AD307" i="1"/>
  <c r="AC307" i="1"/>
  <c r="AB307" i="1"/>
  <c r="AA307" i="1"/>
  <c r="Y307" i="1"/>
  <c r="X307" i="1"/>
  <c r="W307" i="1"/>
  <c r="V307" i="1"/>
  <c r="U307" i="1"/>
  <c r="S307" i="1"/>
  <c r="R307" i="1"/>
  <c r="Q307" i="1"/>
  <c r="P307" i="1"/>
  <c r="N307" i="1"/>
  <c r="L307" i="1"/>
  <c r="AH306" i="1"/>
  <c r="AG306" i="1"/>
  <c r="AF306" i="1"/>
  <c r="AE306" i="1"/>
  <c r="AD306" i="1"/>
  <c r="AC306" i="1"/>
  <c r="AB306" i="1"/>
  <c r="AA306" i="1"/>
  <c r="Y306" i="1"/>
  <c r="X306" i="1"/>
  <c r="W306" i="1"/>
  <c r="V306" i="1"/>
  <c r="U306" i="1"/>
  <c r="S306" i="1"/>
  <c r="R306" i="1"/>
  <c r="Q306" i="1"/>
  <c r="P306" i="1"/>
  <c r="N306" i="1"/>
  <c r="L306" i="1"/>
  <c r="AH305" i="1"/>
  <c r="AG305" i="1"/>
  <c r="AF305" i="1"/>
  <c r="AE305" i="1"/>
  <c r="AD305" i="1"/>
  <c r="AC305" i="1"/>
  <c r="AB305" i="1"/>
  <c r="AA305" i="1"/>
  <c r="Y305" i="1"/>
  <c r="X305" i="1"/>
  <c r="W305" i="1"/>
  <c r="V305" i="1"/>
  <c r="U305" i="1"/>
  <c r="S305" i="1"/>
  <c r="R305" i="1"/>
  <c r="Q305" i="1"/>
  <c r="P305" i="1"/>
  <c r="N305" i="1"/>
  <c r="L305" i="1"/>
  <c r="AH304" i="1"/>
  <c r="AG304" i="1"/>
  <c r="AF304" i="1"/>
  <c r="AE304" i="1"/>
  <c r="AD304" i="1"/>
  <c r="AC304" i="1"/>
  <c r="AB304" i="1"/>
  <c r="AA304" i="1"/>
  <c r="Y304" i="1"/>
  <c r="X304" i="1"/>
  <c r="W304" i="1"/>
  <c r="V304" i="1"/>
  <c r="U304" i="1"/>
  <c r="S304" i="1"/>
  <c r="R304" i="1"/>
  <c r="Q304" i="1"/>
  <c r="P304" i="1"/>
  <c r="N304" i="1"/>
  <c r="L304" i="1"/>
  <c r="AH303" i="1"/>
  <c r="AG303" i="1"/>
  <c r="AF303" i="1"/>
  <c r="AE303" i="1"/>
  <c r="AD303" i="1"/>
  <c r="AC303" i="1"/>
  <c r="AB303" i="1"/>
  <c r="AA303" i="1"/>
  <c r="Y303" i="1"/>
  <c r="X303" i="1"/>
  <c r="W303" i="1"/>
  <c r="V303" i="1"/>
  <c r="U303" i="1"/>
  <c r="S303" i="1"/>
  <c r="R303" i="1"/>
  <c r="Q303" i="1"/>
  <c r="P303" i="1"/>
  <c r="N303" i="1"/>
  <c r="L303" i="1"/>
  <c r="AH302" i="1"/>
  <c r="AG302" i="1"/>
  <c r="AF302" i="1"/>
  <c r="AE302" i="1"/>
  <c r="AD302" i="1"/>
  <c r="AC302" i="1"/>
  <c r="AB302" i="1"/>
  <c r="AA302" i="1"/>
  <c r="Y302" i="1"/>
  <c r="X302" i="1"/>
  <c r="W302" i="1"/>
  <c r="V302" i="1"/>
  <c r="U302" i="1"/>
  <c r="S302" i="1"/>
  <c r="R302" i="1"/>
  <c r="Q302" i="1"/>
  <c r="P302" i="1"/>
  <c r="N302" i="1"/>
  <c r="L302" i="1"/>
  <c r="AH301" i="1"/>
  <c r="AG301" i="1"/>
  <c r="AF301" i="1"/>
  <c r="AE301" i="1"/>
  <c r="AD301" i="1"/>
  <c r="AC301" i="1"/>
  <c r="AB301" i="1"/>
  <c r="AA301" i="1"/>
  <c r="Y301" i="1"/>
  <c r="X301" i="1"/>
  <c r="W301" i="1"/>
  <c r="V301" i="1"/>
  <c r="U301" i="1"/>
  <c r="S301" i="1"/>
  <c r="R301" i="1"/>
  <c r="Q301" i="1"/>
  <c r="P301" i="1"/>
  <c r="N301" i="1"/>
  <c r="L301" i="1"/>
  <c r="AH300" i="1"/>
  <c r="AG300" i="1"/>
  <c r="AF300" i="1"/>
  <c r="AE300" i="1"/>
  <c r="AD300" i="1"/>
  <c r="AC300" i="1"/>
  <c r="AB300" i="1"/>
  <c r="AA300" i="1"/>
  <c r="Y300" i="1"/>
  <c r="X300" i="1"/>
  <c r="W300" i="1"/>
  <c r="V300" i="1"/>
  <c r="U300" i="1"/>
  <c r="S300" i="1"/>
  <c r="R300" i="1"/>
  <c r="Q300" i="1"/>
  <c r="P300" i="1"/>
  <c r="N300" i="1"/>
  <c r="L300" i="1"/>
  <c r="AH299" i="1"/>
  <c r="AG299" i="1"/>
  <c r="AF299" i="1"/>
  <c r="AE299" i="1"/>
  <c r="AD299" i="1"/>
  <c r="AC299" i="1"/>
  <c r="AB299" i="1"/>
  <c r="AA299" i="1"/>
  <c r="Y299" i="1"/>
  <c r="X299" i="1"/>
  <c r="W299" i="1"/>
  <c r="V299" i="1"/>
  <c r="U299" i="1"/>
  <c r="S299" i="1"/>
  <c r="R299" i="1"/>
  <c r="Q299" i="1"/>
  <c r="P299" i="1"/>
  <c r="N299" i="1"/>
  <c r="L299" i="1"/>
  <c r="AH298" i="1"/>
  <c r="AG298" i="1"/>
  <c r="AF298" i="1"/>
  <c r="AE298" i="1"/>
  <c r="AD298" i="1"/>
  <c r="AC298" i="1"/>
  <c r="AB298" i="1"/>
  <c r="AA298" i="1"/>
  <c r="Y298" i="1"/>
  <c r="X298" i="1"/>
  <c r="W298" i="1"/>
  <c r="V298" i="1"/>
  <c r="U298" i="1"/>
  <c r="S298" i="1"/>
  <c r="R298" i="1"/>
  <c r="Q298" i="1"/>
  <c r="P298" i="1"/>
  <c r="N298" i="1"/>
  <c r="L298" i="1"/>
  <c r="AH297" i="1"/>
  <c r="AG297" i="1"/>
  <c r="AF297" i="1"/>
  <c r="AE297" i="1"/>
  <c r="AD297" i="1"/>
  <c r="AC297" i="1"/>
  <c r="AB297" i="1"/>
  <c r="AA297" i="1"/>
  <c r="Y297" i="1"/>
  <c r="X297" i="1"/>
  <c r="W297" i="1"/>
  <c r="V297" i="1"/>
  <c r="U297" i="1"/>
  <c r="S297" i="1"/>
  <c r="R297" i="1"/>
  <c r="Q297" i="1"/>
  <c r="P297" i="1"/>
  <c r="N297" i="1"/>
  <c r="L297" i="1"/>
  <c r="AH296" i="1"/>
  <c r="AG296" i="1"/>
  <c r="AF296" i="1"/>
  <c r="AE296" i="1"/>
  <c r="AD296" i="1"/>
  <c r="AC296" i="1"/>
  <c r="AB296" i="1"/>
  <c r="AA296" i="1"/>
  <c r="Y296" i="1"/>
  <c r="X296" i="1"/>
  <c r="W296" i="1"/>
  <c r="V296" i="1"/>
  <c r="U296" i="1"/>
  <c r="S296" i="1"/>
  <c r="R296" i="1"/>
  <c r="Q296" i="1"/>
  <c r="P296" i="1"/>
  <c r="N296" i="1"/>
  <c r="L296" i="1"/>
  <c r="AH295" i="1"/>
  <c r="AG295" i="1"/>
  <c r="AF295" i="1"/>
  <c r="AE295" i="1"/>
  <c r="AD295" i="1"/>
  <c r="AC295" i="1"/>
  <c r="AB295" i="1"/>
  <c r="AA295" i="1"/>
  <c r="Y295" i="1"/>
  <c r="X295" i="1"/>
  <c r="W295" i="1"/>
  <c r="V295" i="1"/>
  <c r="U295" i="1"/>
  <c r="S295" i="1"/>
  <c r="R295" i="1"/>
  <c r="Q295" i="1"/>
  <c r="P295" i="1"/>
  <c r="N295" i="1"/>
  <c r="L295" i="1"/>
  <c r="AH294" i="1"/>
  <c r="AG294" i="1"/>
  <c r="AF294" i="1"/>
  <c r="AE294" i="1"/>
  <c r="AD294" i="1"/>
  <c r="AC294" i="1"/>
  <c r="AB294" i="1"/>
  <c r="AA294" i="1"/>
  <c r="Y294" i="1"/>
  <c r="X294" i="1"/>
  <c r="W294" i="1"/>
  <c r="V294" i="1"/>
  <c r="U294" i="1"/>
  <c r="S294" i="1"/>
  <c r="R294" i="1"/>
  <c r="Q294" i="1"/>
  <c r="P294" i="1"/>
  <c r="N294" i="1"/>
  <c r="L294" i="1"/>
  <c r="AH293" i="1"/>
  <c r="AG293" i="1"/>
  <c r="AF293" i="1"/>
  <c r="AE293" i="1"/>
  <c r="AD293" i="1"/>
  <c r="AC293" i="1"/>
  <c r="AB293" i="1"/>
  <c r="AA293" i="1"/>
  <c r="Y293" i="1"/>
  <c r="X293" i="1"/>
  <c r="W293" i="1"/>
  <c r="V293" i="1"/>
  <c r="U293" i="1"/>
  <c r="S293" i="1"/>
  <c r="R293" i="1"/>
  <c r="Q293" i="1"/>
  <c r="P293" i="1"/>
  <c r="N293" i="1"/>
  <c r="L293" i="1"/>
  <c r="AH292" i="1"/>
  <c r="AG292" i="1"/>
  <c r="AF292" i="1"/>
  <c r="AE292" i="1"/>
  <c r="AD292" i="1"/>
  <c r="AC292" i="1"/>
  <c r="AB292" i="1"/>
  <c r="AA292" i="1"/>
  <c r="Y292" i="1"/>
  <c r="X292" i="1"/>
  <c r="W292" i="1"/>
  <c r="V292" i="1"/>
  <c r="U292" i="1"/>
  <c r="S292" i="1"/>
  <c r="R292" i="1"/>
  <c r="Q292" i="1"/>
  <c r="P292" i="1"/>
  <c r="N292" i="1"/>
  <c r="L292" i="1"/>
  <c r="AH291" i="1"/>
  <c r="AG291" i="1"/>
  <c r="AF291" i="1"/>
  <c r="AE291" i="1"/>
  <c r="AD291" i="1"/>
  <c r="AC291" i="1"/>
  <c r="AB291" i="1"/>
  <c r="AA291" i="1"/>
  <c r="Y291" i="1"/>
  <c r="X291" i="1"/>
  <c r="W291" i="1"/>
  <c r="V291" i="1"/>
  <c r="U291" i="1"/>
  <c r="S291" i="1"/>
  <c r="R291" i="1"/>
  <c r="Q291" i="1"/>
  <c r="P291" i="1"/>
  <c r="N291" i="1"/>
  <c r="L291" i="1"/>
  <c r="AH290" i="1"/>
  <c r="AG290" i="1"/>
  <c r="AF290" i="1"/>
  <c r="AE290" i="1"/>
  <c r="AD290" i="1"/>
  <c r="AC290" i="1"/>
  <c r="AB290" i="1"/>
  <c r="AA290" i="1"/>
  <c r="Y290" i="1"/>
  <c r="X290" i="1"/>
  <c r="W290" i="1"/>
  <c r="V290" i="1"/>
  <c r="U290" i="1"/>
  <c r="S290" i="1"/>
  <c r="R290" i="1"/>
  <c r="Q290" i="1"/>
  <c r="P290" i="1"/>
  <c r="N290" i="1"/>
  <c r="L290" i="1"/>
  <c r="AH289" i="1"/>
  <c r="AG289" i="1"/>
  <c r="AF289" i="1"/>
  <c r="AE289" i="1"/>
  <c r="AD289" i="1"/>
  <c r="AC289" i="1"/>
  <c r="AB289" i="1"/>
  <c r="AA289" i="1"/>
  <c r="Y289" i="1"/>
  <c r="X289" i="1"/>
  <c r="W289" i="1"/>
  <c r="V289" i="1"/>
  <c r="U289" i="1"/>
  <c r="S289" i="1"/>
  <c r="R289" i="1"/>
  <c r="Q289" i="1"/>
  <c r="P289" i="1"/>
  <c r="N289" i="1"/>
  <c r="L289" i="1"/>
  <c r="AH288" i="1"/>
  <c r="AG288" i="1"/>
  <c r="AF288" i="1"/>
  <c r="AE288" i="1"/>
  <c r="AD288" i="1"/>
  <c r="AC288" i="1"/>
  <c r="AB288" i="1"/>
  <c r="AA288" i="1"/>
  <c r="Y288" i="1"/>
  <c r="X288" i="1"/>
  <c r="W288" i="1"/>
  <c r="V288" i="1"/>
  <c r="U288" i="1"/>
  <c r="S288" i="1"/>
  <c r="R288" i="1"/>
  <c r="Q288" i="1"/>
  <c r="P288" i="1"/>
  <c r="N288" i="1"/>
  <c r="L288" i="1"/>
  <c r="AH287" i="1"/>
  <c r="AG287" i="1"/>
  <c r="AF287" i="1"/>
  <c r="AE287" i="1"/>
  <c r="AD287" i="1"/>
  <c r="AC287" i="1"/>
  <c r="AB287" i="1"/>
  <c r="AA287" i="1"/>
  <c r="Y287" i="1"/>
  <c r="X287" i="1"/>
  <c r="W287" i="1"/>
  <c r="V287" i="1"/>
  <c r="U287" i="1"/>
  <c r="S287" i="1"/>
  <c r="R287" i="1"/>
  <c r="Q287" i="1"/>
  <c r="P287" i="1"/>
  <c r="N287" i="1"/>
  <c r="L287" i="1"/>
  <c r="AH286" i="1"/>
  <c r="AG286" i="1"/>
  <c r="AF286" i="1"/>
  <c r="AE286" i="1"/>
  <c r="AD286" i="1"/>
  <c r="AC286" i="1"/>
  <c r="AB286" i="1"/>
  <c r="AA286" i="1"/>
  <c r="Y286" i="1"/>
  <c r="X286" i="1"/>
  <c r="W286" i="1"/>
  <c r="V286" i="1"/>
  <c r="U286" i="1"/>
  <c r="S286" i="1"/>
  <c r="R286" i="1"/>
  <c r="Q286" i="1"/>
  <c r="P286" i="1"/>
  <c r="N286" i="1"/>
  <c r="L286" i="1"/>
  <c r="AH285" i="1"/>
  <c r="AG285" i="1"/>
  <c r="AF285" i="1"/>
  <c r="AE285" i="1"/>
  <c r="AD285" i="1"/>
  <c r="AC285" i="1"/>
  <c r="AB285" i="1"/>
  <c r="AA285" i="1"/>
  <c r="Y285" i="1"/>
  <c r="X285" i="1"/>
  <c r="W285" i="1"/>
  <c r="V285" i="1"/>
  <c r="U285" i="1"/>
  <c r="S285" i="1"/>
  <c r="R285" i="1"/>
  <c r="Q285" i="1"/>
  <c r="P285" i="1"/>
  <c r="N285" i="1"/>
  <c r="L285" i="1"/>
  <c r="AH284" i="1"/>
  <c r="AG284" i="1"/>
  <c r="AF284" i="1"/>
  <c r="AE284" i="1"/>
  <c r="AD284" i="1"/>
  <c r="AC284" i="1"/>
  <c r="AB284" i="1"/>
  <c r="AA284" i="1"/>
  <c r="Y284" i="1"/>
  <c r="X284" i="1"/>
  <c r="W284" i="1"/>
  <c r="V284" i="1"/>
  <c r="U284" i="1"/>
  <c r="S284" i="1"/>
  <c r="R284" i="1"/>
  <c r="Q284" i="1"/>
  <c r="P284" i="1"/>
  <c r="N284" i="1"/>
  <c r="L284" i="1"/>
  <c r="AH283" i="1"/>
  <c r="AG283" i="1"/>
  <c r="AF283" i="1"/>
  <c r="AE283" i="1"/>
  <c r="AD283" i="1"/>
  <c r="AC283" i="1"/>
  <c r="AB283" i="1"/>
  <c r="AA283" i="1"/>
  <c r="Y283" i="1"/>
  <c r="X283" i="1"/>
  <c r="W283" i="1"/>
  <c r="V283" i="1"/>
  <c r="U283" i="1"/>
  <c r="S283" i="1"/>
  <c r="R283" i="1"/>
  <c r="Q283" i="1"/>
  <c r="P283" i="1"/>
  <c r="N283" i="1"/>
  <c r="L283" i="1"/>
  <c r="AH282" i="1"/>
  <c r="AG282" i="1"/>
  <c r="AF282" i="1"/>
  <c r="AE282" i="1"/>
  <c r="AD282" i="1"/>
  <c r="AC282" i="1"/>
  <c r="AB282" i="1"/>
  <c r="AA282" i="1"/>
  <c r="Y282" i="1"/>
  <c r="X282" i="1"/>
  <c r="W282" i="1"/>
  <c r="V282" i="1"/>
  <c r="U282" i="1"/>
  <c r="S282" i="1"/>
  <c r="R282" i="1"/>
  <c r="Q282" i="1"/>
  <c r="P282" i="1"/>
  <c r="N282" i="1"/>
  <c r="L282" i="1"/>
  <c r="AH281" i="1"/>
  <c r="AG281" i="1"/>
  <c r="AF281" i="1"/>
  <c r="AE281" i="1"/>
  <c r="AD281" i="1"/>
  <c r="AC281" i="1"/>
  <c r="AB281" i="1"/>
  <c r="AA281" i="1"/>
  <c r="Y281" i="1"/>
  <c r="X281" i="1"/>
  <c r="W281" i="1"/>
  <c r="V281" i="1"/>
  <c r="U281" i="1"/>
  <c r="S281" i="1"/>
  <c r="R281" i="1"/>
  <c r="Q281" i="1"/>
  <c r="P281" i="1"/>
  <c r="N281" i="1"/>
  <c r="L281" i="1"/>
  <c r="AH280" i="1"/>
  <c r="AG280" i="1"/>
  <c r="AF280" i="1"/>
  <c r="AE280" i="1"/>
  <c r="AD280" i="1"/>
  <c r="AC280" i="1"/>
  <c r="AB280" i="1"/>
  <c r="AA280" i="1"/>
  <c r="Y280" i="1"/>
  <c r="X280" i="1"/>
  <c r="W280" i="1"/>
  <c r="V280" i="1"/>
  <c r="U280" i="1"/>
  <c r="S280" i="1"/>
  <c r="R280" i="1"/>
  <c r="Q280" i="1"/>
  <c r="P280" i="1"/>
  <c r="N280" i="1"/>
  <c r="L280" i="1"/>
  <c r="AH279" i="1"/>
  <c r="AG279" i="1"/>
  <c r="AF279" i="1"/>
  <c r="AE279" i="1"/>
  <c r="AD279" i="1"/>
  <c r="AC279" i="1"/>
  <c r="AB279" i="1"/>
  <c r="AA279" i="1"/>
  <c r="Y279" i="1"/>
  <c r="X279" i="1"/>
  <c r="W279" i="1"/>
  <c r="V279" i="1"/>
  <c r="U279" i="1"/>
  <c r="S279" i="1"/>
  <c r="R279" i="1"/>
  <c r="Q279" i="1"/>
  <c r="P279" i="1"/>
  <c r="N279" i="1"/>
  <c r="L279" i="1"/>
  <c r="AH278" i="1"/>
  <c r="AG278" i="1"/>
  <c r="AF278" i="1"/>
  <c r="AE278" i="1"/>
  <c r="AD278" i="1"/>
  <c r="AC278" i="1"/>
  <c r="AB278" i="1"/>
  <c r="AA278" i="1"/>
  <c r="Y278" i="1"/>
  <c r="X278" i="1"/>
  <c r="W278" i="1"/>
  <c r="V278" i="1"/>
  <c r="U278" i="1"/>
  <c r="S278" i="1"/>
  <c r="R278" i="1"/>
  <c r="Q278" i="1"/>
  <c r="P278" i="1"/>
  <c r="N278" i="1"/>
  <c r="L278" i="1"/>
  <c r="AH277" i="1"/>
  <c r="AG277" i="1"/>
  <c r="AF277" i="1"/>
  <c r="AE277" i="1"/>
  <c r="AD277" i="1"/>
  <c r="AC277" i="1"/>
  <c r="AB277" i="1"/>
  <c r="AA277" i="1"/>
  <c r="Y277" i="1"/>
  <c r="X277" i="1"/>
  <c r="W277" i="1"/>
  <c r="V277" i="1"/>
  <c r="U277" i="1"/>
  <c r="S277" i="1"/>
  <c r="R277" i="1"/>
  <c r="Q277" i="1"/>
  <c r="P277" i="1"/>
  <c r="N277" i="1"/>
  <c r="L277" i="1"/>
  <c r="AH276" i="1"/>
  <c r="AG276" i="1"/>
  <c r="AF276" i="1"/>
  <c r="AE276" i="1"/>
  <c r="AD276" i="1"/>
  <c r="AC276" i="1"/>
  <c r="AB276" i="1"/>
  <c r="AA276" i="1"/>
  <c r="Y276" i="1"/>
  <c r="X276" i="1"/>
  <c r="W276" i="1"/>
  <c r="V276" i="1"/>
  <c r="U276" i="1"/>
  <c r="S276" i="1"/>
  <c r="R276" i="1"/>
  <c r="Q276" i="1"/>
  <c r="P276" i="1"/>
  <c r="N276" i="1"/>
  <c r="L276" i="1"/>
  <c r="AH275" i="1"/>
  <c r="AG275" i="1"/>
  <c r="AF275" i="1"/>
  <c r="AE275" i="1"/>
  <c r="AD275" i="1"/>
  <c r="AC275" i="1"/>
  <c r="AB275" i="1"/>
  <c r="AA275" i="1"/>
  <c r="Y275" i="1"/>
  <c r="X275" i="1"/>
  <c r="W275" i="1"/>
  <c r="V275" i="1"/>
  <c r="U275" i="1"/>
  <c r="S275" i="1"/>
  <c r="R275" i="1"/>
  <c r="Q275" i="1"/>
  <c r="P275" i="1"/>
  <c r="N275" i="1"/>
  <c r="L275" i="1"/>
  <c r="AH274" i="1"/>
  <c r="AG274" i="1"/>
  <c r="AF274" i="1"/>
  <c r="AE274" i="1"/>
  <c r="AD274" i="1"/>
  <c r="AC274" i="1"/>
  <c r="AB274" i="1"/>
  <c r="AA274" i="1"/>
  <c r="Y274" i="1"/>
  <c r="X274" i="1"/>
  <c r="W274" i="1"/>
  <c r="V274" i="1"/>
  <c r="U274" i="1"/>
  <c r="S274" i="1"/>
  <c r="R274" i="1"/>
  <c r="Q274" i="1"/>
  <c r="P274" i="1"/>
  <c r="N274" i="1"/>
  <c r="L274" i="1"/>
  <c r="AH273" i="1"/>
  <c r="AG273" i="1"/>
  <c r="AF273" i="1"/>
  <c r="AE273" i="1"/>
  <c r="AD273" i="1"/>
  <c r="AC273" i="1"/>
  <c r="AB273" i="1"/>
  <c r="AA273" i="1"/>
  <c r="Y273" i="1"/>
  <c r="X273" i="1"/>
  <c r="W273" i="1"/>
  <c r="V273" i="1"/>
  <c r="U273" i="1"/>
  <c r="S273" i="1"/>
  <c r="R273" i="1"/>
  <c r="Q273" i="1"/>
  <c r="P273" i="1"/>
  <c r="N273" i="1"/>
  <c r="L273" i="1"/>
  <c r="AH272" i="1"/>
  <c r="AG272" i="1"/>
  <c r="AF272" i="1"/>
  <c r="AE272" i="1"/>
  <c r="AD272" i="1"/>
  <c r="AC272" i="1"/>
  <c r="AB272" i="1"/>
  <c r="AA272" i="1"/>
  <c r="Y272" i="1"/>
  <c r="X272" i="1"/>
  <c r="W272" i="1"/>
  <c r="V272" i="1"/>
  <c r="U272" i="1"/>
  <c r="S272" i="1"/>
  <c r="R272" i="1"/>
  <c r="Q272" i="1"/>
  <c r="P272" i="1"/>
  <c r="N272" i="1"/>
  <c r="L272" i="1"/>
  <c r="AH271" i="1"/>
  <c r="AG271" i="1"/>
  <c r="AF271" i="1"/>
  <c r="AE271" i="1"/>
  <c r="AD271" i="1"/>
  <c r="AC271" i="1"/>
  <c r="AB271" i="1"/>
  <c r="AA271" i="1"/>
  <c r="Y271" i="1"/>
  <c r="X271" i="1"/>
  <c r="W271" i="1"/>
  <c r="V271" i="1"/>
  <c r="U271" i="1"/>
  <c r="S271" i="1"/>
  <c r="R271" i="1"/>
  <c r="Q271" i="1"/>
  <c r="P271" i="1"/>
  <c r="N271" i="1"/>
  <c r="L271" i="1"/>
  <c r="AH270" i="1"/>
  <c r="AG270" i="1"/>
  <c r="AF270" i="1"/>
  <c r="AE270" i="1"/>
  <c r="AD270" i="1"/>
  <c r="AC270" i="1"/>
  <c r="AB270" i="1"/>
  <c r="AA270" i="1"/>
  <c r="Y270" i="1"/>
  <c r="X270" i="1"/>
  <c r="W270" i="1"/>
  <c r="V270" i="1"/>
  <c r="U270" i="1"/>
  <c r="S270" i="1"/>
  <c r="R270" i="1"/>
  <c r="Q270" i="1"/>
  <c r="P270" i="1"/>
  <c r="N270" i="1"/>
  <c r="L270" i="1"/>
  <c r="AH269" i="1"/>
  <c r="AG269" i="1"/>
  <c r="AF269" i="1"/>
  <c r="AE269" i="1"/>
  <c r="AD269" i="1"/>
  <c r="AC269" i="1"/>
  <c r="AB269" i="1"/>
  <c r="AA269" i="1"/>
  <c r="Y269" i="1"/>
  <c r="X269" i="1"/>
  <c r="W269" i="1"/>
  <c r="V269" i="1"/>
  <c r="U269" i="1"/>
  <c r="S269" i="1"/>
  <c r="R269" i="1"/>
  <c r="Q269" i="1"/>
  <c r="P269" i="1"/>
  <c r="N269" i="1"/>
  <c r="L269" i="1"/>
  <c r="AH268" i="1"/>
  <c r="AG268" i="1"/>
  <c r="AF268" i="1"/>
  <c r="AE268" i="1"/>
  <c r="AD268" i="1"/>
  <c r="AC268" i="1"/>
  <c r="AB268" i="1"/>
  <c r="AA268" i="1"/>
  <c r="Y268" i="1"/>
  <c r="X268" i="1"/>
  <c r="W268" i="1"/>
  <c r="V268" i="1"/>
  <c r="U268" i="1"/>
  <c r="S268" i="1"/>
  <c r="R268" i="1"/>
  <c r="Q268" i="1"/>
  <c r="P268" i="1"/>
  <c r="N268" i="1"/>
  <c r="L268" i="1"/>
  <c r="AH267" i="1"/>
  <c r="AG267" i="1"/>
  <c r="AF267" i="1"/>
  <c r="AE267" i="1"/>
  <c r="AD267" i="1"/>
  <c r="AC267" i="1"/>
  <c r="AB267" i="1"/>
  <c r="AA267" i="1"/>
  <c r="Y267" i="1"/>
  <c r="X267" i="1"/>
  <c r="W267" i="1"/>
  <c r="V267" i="1"/>
  <c r="U267" i="1"/>
  <c r="S267" i="1"/>
  <c r="R267" i="1"/>
  <c r="Q267" i="1"/>
  <c r="P267" i="1"/>
  <c r="N267" i="1"/>
  <c r="L267" i="1"/>
  <c r="AH266" i="1"/>
  <c r="AG266" i="1"/>
  <c r="AF266" i="1"/>
  <c r="AE266" i="1"/>
  <c r="AD266" i="1"/>
  <c r="AC266" i="1"/>
  <c r="AB266" i="1"/>
  <c r="AA266" i="1"/>
  <c r="Y266" i="1"/>
  <c r="X266" i="1"/>
  <c r="W266" i="1"/>
  <c r="V266" i="1"/>
  <c r="U266" i="1"/>
  <c r="S266" i="1"/>
  <c r="R266" i="1"/>
  <c r="Q266" i="1"/>
  <c r="P266" i="1"/>
  <c r="N266" i="1"/>
  <c r="L266" i="1"/>
  <c r="AH265" i="1"/>
  <c r="AG265" i="1"/>
  <c r="AF265" i="1"/>
  <c r="AE265" i="1"/>
  <c r="AD265" i="1"/>
  <c r="AC265" i="1"/>
  <c r="AB265" i="1"/>
  <c r="AA265" i="1"/>
  <c r="Y265" i="1"/>
  <c r="X265" i="1"/>
  <c r="W265" i="1"/>
  <c r="V265" i="1"/>
  <c r="U265" i="1"/>
  <c r="S265" i="1"/>
  <c r="R265" i="1"/>
  <c r="Q265" i="1"/>
  <c r="P265" i="1"/>
  <c r="N265" i="1"/>
  <c r="L265" i="1"/>
  <c r="AH264" i="1"/>
  <c r="AG264" i="1"/>
  <c r="AF264" i="1"/>
  <c r="AE264" i="1"/>
  <c r="AD264" i="1"/>
  <c r="AC264" i="1"/>
  <c r="AB264" i="1"/>
  <c r="AA264" i="1"/>
  <c r="Y264" i="1"/>
  <c r="X264" i="1"/>
  <c r="W264" i="1"/>
  <c r="V264" i="1"/>
  <c r="U264" i="1"/>
  <c r="S264" i="1"/>
  <c r="R264" i="1"/>
  <c r="Q264" i="1"/>
  <c r="P264" i="1"/>
  <c r="N264" i="1"/>
  <c r="L264" i="1"/>
  <c r="AH263" i="1"/>
  <c r="AG263" i="1"/>
  <c r="AF263" i="1"/>
  <c r="AE263" i="1"/>
  <c r="AD263" i="1"/>
  <c r="AC263" i="1"/>
  <c r="AB263" i="1"/>
  <c r="AA263" i="1"/>
  <c r="Y263" i="1"/>
  <c r="X263" i="1"/>
  <c r="W263" i="1"/>
  <c r="V263" i="1"/>
  <c r="U263" i="1"/>
  <c r="S263" i="1"/>
  <c r="R263" i="1"/>
  <c r="Q263" i="1"/>
  <c r="P263" i="1"/>
  <c r="N263" i="1"/>
  <c r="L263" i="1"/>
  <c r="AH262" i="1"/>
  <c r="AG262" i="1"/>
  <c r="AF262" i="1"/>
  <c r="AE262" i="1"/>
  <c r="AD262" i="1"/>
  <c r="AC262" i="1"/>
  <c r="AB262" i="1"/>
  <c r="AA262" i="1"/>
  <c r="Y262" i="1"/>
  <c r="X262" i="1"/>
  <c r="W262" i="1"/>
  <c r="V262" i="1"/>
  <c r="U262" i="1"/>
  <c r="S262" i="1"/>
  <c r="R262" i="1"/>
  <c r="Q262" i="1"/>
  <c r="P262" i="1"/>
  <c r="N262" i="1"/>
  <c r="L262" i="1"/>
  <c r="AH261" i="1"/>
  <c r="AG261" i="1"/>
  <c r="AF261" i="1"/>
  <c r="AE261" i="1"/>
  <c r="AD261" i="1"/>
  <c r="AC261" i="1"/>
  <c r="AB261" i="1"/>
  <c r="AA261" i="1"/>
  <c r="Y261" i="1"/>
  <c r="X261" i="1"/>
  <c r="W261" i="1"/>
  <c r="V261" i="1"/>
  <c r="U261" i="1"/>
  <c r="S261" i="1"/>
  <c r="R261" i="1"/>
  <c r="Q261" i="1"/>
  <c r="P261" i="1"/>
  <c r="N261" i="1"/>
  <c r="L261" i="1"/>
  <c r="AH260" i="1"/>
  <c r="AG260" i="1"/>
  <c r="AF260" i="1"/>
  <c r="AE260" i="1"/>
  <c r="AD260" i="1"/>
  <c r="AC260" i="1"/>
  <c r="AB260" i="1"/>
  <c r="AA260" i="1"/>
  <c r="Y260" i="1"/>
  <c r="X260" i="1"/>
  <c r="W260" i="1"/>
  <c r="V260" i="1"/>
  <c r="U260" i="1"/>
  <c r="S260" i="1"/>
  <c r="R260" i="1"/>
  <c r="Q260" i="1"/>
  <c r="P260" i="1"/>
  <c r="N260" i="1"/>
  <c r="L260" i="1"/>
  <c r="AH259" i="1"/>
  <c r="AG259" i="1"/>
  <c r="AF259" i="1"/>
  <c r="AE259" i="1"/>
  <c r="AD259" i="1"/>
  <c r="AC259" i="1"/>
  <c r="AB259" i="1"/>
  <c r="AA259" i="1"/>
  <c r="Y259" i="1"/>
  <c r="X259" i="1"/>
  <c r="W259" i="1"/>
  <c r="V259" i="1"/>
  <c r="U259" i="1"/>
  <c r="S259" i="1"/>
  <c r="R259" i="1"/>
  <c r="Q259" i="1"/>
  <c r="P259" i="1"/>
  <c r="N259" i="1"/>
  <c r="L259" i="1"/>
  <c r="AH258" i="1"/>
  <c r="AG258" i="1"/>
  <c r="AF258" i="1"/>
  <c r="AE258" i="1"/>
  <c r="AD258" i="1"/>
  <c r="AC258" i="1"/>
  <c r="AB258" i="1"/>
  <c r="AA258" i="1"/>
  <c r="Y258" i="1"/>
  <c r="X258" i="1"/>
  <c r="W258" i="1"/>
  <c r="V258" i="1"/>
  <c r="U258" i="1"/>
  <c r="S258" i="1"/>
  <c r="R258" i="1"/>
  <c r="Q258" i="1"/>
  <c r="P258" i="1"/>
  <c r="N258" i="1"/>
  <c r="L258" i="1"/>
  <c r="AH257" i="1"/>
  <c r="AG257" i="1"/>
  <c r="AF257" i="1"/>
  <c r="AE257" i="1"/>
  <c r="AD257" i="1"/>
  <c r="AC257" i="1"/>
  <c r="AB257" i="1"/>
  <c r="AA257" i="1"/>
  <c r="Y257" i="1"/>
  <c r="X257" i="1"/>
  <c r="W257" i="1"/>
  <c r="V257" i="1"/>
  <c r="U257" i="1"/>
  <c r="S257" i="1"/>
  <c r="R257" i="1"/>
  <c r="Q257" i="1"/>
  <c r="P257" i="1"/>
  <c r="N257" i="1"/>
  <c r="L257" i="1"/>
  <c r="AH256" i="1"/>
  <c r="AG256" i="1"/>
  <c r="AF256" i="1"/>
  <c r="AE256" i="1"/>
  <c r="AD256" i="1"/>
  <c r="AC256" i="1"/>
  <c r="AB256" i="1"/>
  <c r="AA256" i="1"/>
  <c r="Y256" i="1"/>
  <c r="X256" i="1"/>
  <c r="W256" i="1"/>
  <c r="V256" i="1"/>
  <c r="U256" i="1"/>
  <c r="S256" i="1"/>
  <c r="R256" i="1"/>
  <c r="Q256" i="1"/>
  <c r="P256" i="1"/>
  <c r="N256" i="1"/>
  <c r="L256" i="1"/>
  <c r="AH255" i="1"/>
  <c r="AG255" i="1"/>
  <c r="AF255" i="1"/>
  <c r="AE255" i="1"/>
  <c r="AD255" i="1"/>
  <c r="AC255" i="1"/>
  <c r="AB255" i="1"/>
  <c r="AA255" i="1"/>
  <c r="Y255" i="1"/>
  <c r="X255" i="1"/>
  <c r="W255" i="1"/>
  <c r="V255" i="1"/>
  <c r="U255" i="1"/>
  <c r="S255" i="1"/>
  <c r="R255" i="1"/>
  <c r="Q255" i="1"/>
  <c r="P255" i="1"/>
  <c r="N255" i="1"/>
  <c r="L255" i="1"/>
  <c r="AH254" i="1"/>
  <c r="AG254" i="1"/>
  <c r="AF254" i="1"/>
  <c r="AE254" i="1"/>
  <c r="AD254" i="1"/>
  <c r="AC254" i="1"/>
  <c r="AB254" i="1"/>
  <c r="AA254" i="1"/>
  <c r="Y254" i="1"/>
  <c r="X254" i="1"/>
  <c r="W254" i="1"/>
  <c r="V254" i="1"/>
  <c r="U254" i="1"/>
  <c r="S254" i="1"/>
  <c r="R254" i="1"/>
  <c r="Q254" i="1"/>
  <c r="P254" i="1"/>
  <c r="N254" i="1"/>
  <c r="L254" i="1"/>
  <c r="AH253" i="1"/>
  <c r="AG253" i="1"/>
  <c r="AF253" i="1"/>
  <c r="AE253" i="1"/>
  <c r="AD253" i="1"/>
  <c r="AC253" i="1"/>
  <c r="AB253" i="1"/>
  <c r="AA253" i="1"/>
  <c r="Y253" i="1"/>
  <c r="X253" i="1"/>
  <c r="W253" i="1"/>
  <c r="V253" i="1"/>
  <c r="U253" i="1"/>
  <c r="S253" i="1"/>
  <c r="R253" i="1"/>
  <c r="Q253" i="1"/>
  <c r="P253" i="1"/>
  <c r="N253" i="1"/>
  <c r="L253" i="1"/>
  <c r="AH252" i="1"/>
  <c r="AG252" i="1"/>
  <c r="AF252" i="1"/>
  <c r="AE252" i="1"/>
  <c r="AD252" i="1"/>
  <c r="AC252" i="1"/>
  <c r="AB252" i="1"/>
  <c r="AA252" i="1"/>
  <c r="Y252" i="1"/>
  <c r="X252" i="1"/>
  <c r="W252" i="1"/>
  <c r="V252" i="1"/>
  <c r="U252" i="1"/>
  <c r="S252" i="1"/>
  <c r="R252" i="1"/>
  <c r="Q252" i="1"/>
  <c r="P252" i="1"/>
  <c r="N252" i="1"/>
  <c r="L252" i="1"/>
  <c r="AH251" i="1"/>
  <c r="AG251" i="1"/>
  <c r="AF251" i="1"/>
  <c r="AE251" i="1"/>
  <c r="AD251" i="1"/>
  <c r="AC251" i="1"/>
  <c r="AB251" i="1"/>
  <c r="AA251" i="1"/>
  <c r="Y251" i="1"/>
  <c r="X251" i="1"/>
  <c r="W251" i="1"/>
  <c r="V251" i="1"/>
  <c r="U251" i="1"/>
  <c r="S251" i="1"/>
  <c r="R251" i="1"/>
  <c r="Q251" i="1"/>
  <c r="P251" i="1"/>
  <c r="N251" i="1"/>
  <c r="L251" i="1"/>
  <c r="AH250" i="1"/>
  <c r="AG250" i="1"/>
  <c r="AF250" i="1"/>
  <c r="AE250" i="1"/>
  <c r="AD250" i="1"/>
  <c r="AC250" i="1"/>
  <c r="AB250" i="1"/>
  <c r="AA250" i="1"/>
  <c r="Y250" i="1"/>
  <c r="X250" i="1"/>
  <c r="W250" i="1"/>
  <c r="V250" i="1"/>
  <c r="U250" i="1"/>
  <c r="S250" i="1"/>
  <c r="R250" i="1"/>
  <c r="Q250" i="1"/>
  <c r="P250" i="1"/>
  <c r="N250" i="1"/>
  <c r="L250" i="1"/>
  <c r="AH249" i="1"/>
  <c r="AG249" i="1"/>
  <c r="AF249" i="1"/>
  <c r="AE249" i="1"/>
  <c r="AD249" i="1"/>
  <c r="AC249" i="1"/>
  <c r="AB249" i="1"/>
  <c r="AA249" i="1"/>
  <c r="Y249" i="1"/>
  <c r="X249" i="1"/>
  <c r="W249" i="1"/>
  <c r="V249" i="1"/>
  <c r="U249" i="1"/>
  <c r="S249" i="1"/>
  <c r="R249" i="1"/>
  <c r="Q249" i="1"/>
  <c r="P249" i="1"/>
  <c r="N249" i="1"/>
  <c r="L249" i="1"/>
  <c r="AH248" i="1"/>
  <c r="AG248" i="1"/>
  <c r="AF248" i="1"/>
  <c r="AE248" i="1"/>
  <c r="AD248" i="1"/>
  <c r="AC248" i="1"/>
  <c r="AB248" i="1"/>
  <c r="AA248" i="1"/>
  <c r="Y248" i="1"/>
  <c r="X248" i="1"/>
  <c r="W248" i="1"/>
  <c r="V248" i="1"/>
  <c r="U248" i="1"/>
  <c r="S248" i="1"/>
  <c r="R248" i="1"/>
  <c r="Q248" i="1"/>
  <c r="P248" i="1"/>
  <c r="N248" i="1"/>
  <c r="L248" i="1"/>
  <c r="AH247" i="1"/>
  <c r="AG247" i="1"/>
  <c r="AF247" i="1"/>
  <c r="AE247" i="1"/>
  <c r="AD247" i="1"/>
  <c r="AC247" i="1"/>
  <c r="AB247" i="1"/>
  <c r="AA247" i="1"/>
  <c r="Y247" i="1"/>
  <c r="X247" i="1"/>
  <c r="W247" i="1"/>
  <c r="V247" i="1"/>
  <c r="U247" i="1"/>
  <c r="S247" i="1"/>
  <c r="R247" i="1"/>
  <c r="Q247" i="1"/>
  <c r="P247" i="1"/>
  <c r="N247" i="1"/>
  <c r="L247" i="1"/>
  <c r="AH246" i="1"/>
  <c r="AG246" i="1"/>
  <c r="AF246" i="1"/>
  <c r="AE246" i="1"/>
  <c r="AD246" i="1"/>
  <c r="AC246" i="1"/>
  <c r="AB246" i="1"/>
  <c r="AA246" i="1"/>
  <c r="Y246" i="1"/>
  <c r="X246" i="1"/>
  <c r="W246" i="1"/>
  <c r="V246" i="1"/>
  <c r="U246" i="1"/>
  <c r="S246" i="1"/>
  <c r="R246" i="1"/>
  <c r="Q246" i="1"/>
  <c r="P246" i="1"/>
  <c r="N246" i="1"/>
  <c r="L246" i="1"/>
  <c r="AH245" i="1"/>
  <c r="AG245" i="1"/>
  <c r="AF245" i="1"/>
  <c r="AE245" i="1"/>
  <c r="AD245" i="1"/>
  <c r="AC245" i="1"/>
  <c r="AB245" i="1"/>
  <c r="AA245" i="1"/>
  <c r="Y245" i="1"/>
  <c r="X245" i="1"/>
  <c r="W245" i="1"/>
  <c r="V245" i="1"/>
  <c r="U245" i="1"/>
  <c r="S245" i="1"/>
  <c r="R245" i="1"/>
  <c r="Q245" i="1"/>
  <c r="P245" i="1"/>
  <c r="N245" i="1"/>
  <c r="L245" i="1"/>
  <c r="AH244" i="1"/>
  <c r="AG244" i="1"/>
  <c r="AF244" i="1"/>
  <c r="AE244" i="1"/>
  <c r="AD244" i="1"/>
  <c r="AC244" i="1"/>
  <c r="AB244" i="1"/>
  <c r="AA244" i="1"/>
  <c r="Y244" i="1"/>
  <c r="X244" i="1"/>
  <c r="W244" i="1"/>
  <c r="V244" i="1"/>
  <c r="U244" i="1"/>
  <c r="S244" i="1"/>
  <c r="R244" i="1"/>
  <c r="Q244" i="1"/>
  <c r="P244" i="1"/>
  <c r="N244" i="1"/>
  <c r="L244" i="1"/>
  <c r="AH243" i="1"/>
  <c r="AG243" i="1"/>
  <c r="AF243" i="1"/>
  <c r="AE243" i="1"/>
  <c r="AD243" i="1"/>
  <c r="AC243" i="1"/>
  <c r="AB243" i="1"/>
  <c r="AA243" i="1"/>
  <c r="Y243" i="1"/>
  <c r="X243" i="1"/>
  <c r="W243" i="1"/>
  <c r="V243" i="1"/>
  <c r="U243" i="1"/>
  <c r="S243" i="1"/>
  <c r="R243" i="1"/>
  <c r="Q243" i="1"/>
  <c r="P243" i="1"/>
  <c r="N243" i="1"/>
  <c r="L243" i="1"/>
  <c r="AH242" i="1"/>
  <c r="AG242" i="1"/>
  <c r="AF242" i="1"/>
  <c r="AE242" i="1"/>
  <c r="AD242" i="1"/>
  <c r="AC242" i="1"/>
  <c r="AB242" i="1"/>
  <c r="AA242" i="1"/>
  <c r="Y242" i="1"/>
  <c r="X242" i="1"/>
  <c r="W242" i="1"/>
  <c r="V242" i="1"/>
  <c r="U242" i="1"/>
  <c r="S242" i="1"/>
  <c r="R242" i="1"/>
  <c r="Q242" i="1"/>
  <c r="P242" i="1"/>
  <c r="N242" i="1"/>
  <c r="L242" i="1"/>
  <c r="AH241" i="1"/>
  <c r="AG241" i="1"/>
  <c r="AF241" i="1"/>
  <c r="AE241" i="1"/>
  <c r="AD241" i="1"/>
  <c r="AC241" i="1"/>
  <c r="AB241" i="1"/>
  <c r="AA241" i="1"/>
  <c r="Y241" i="1"/>
  <c r="X241" i="1"/>
  <c r="W241" i="1"/>
  <c r="V241" i="1"/>
  <c r="U241" i="1"/>
  <c r="S241" i="1"/>
  <c r="R241" i="1"/>
  <c r="Q241" i="1"/>
  <c r="P241" i="1"/>
  <c r="N241" i="1"/>
  <c r="L241" i="1"/>
  <c r="AH240" i="1"/>
  <c r="AG240" i="1"/>
  <c r="AF240" i="1"/>
  <c r="AE240" i="1"/>
  <c r="AD240" i="1"/>
  <c r="AC240" i="1"/>
  <c r="AB240" i="1"/>
  <c r="AA240" i="1"/>
  <c r="Y240" i="1"/>
  <c r="X240" i="1"/>
  <c r="W240" i="1"/>
  <c r="V240" i="1"/>
  <c r="U240" i="1"/>
  <c r="S240" i="1"/>
  <c r="R240" i="1"/>
  <c r="Q240" i="1"/>
  <c r="P240" i="1"/>
  <c r="N240" i="1"/>
  <c r="L240" i="1"/>
  <c r="AH239" i="1"/>
  <c r="AG239" i="1"/>
  <c r="AF239" i="1"/>
  <c r="AE239" i="1"/>
  <c r="AD239" i="1"/>
  <c r="AC239" i="1"/>
  <c r="AB239" i="1"/>
  <c r="AA239" i="1"/>
  <c r="Y239" i="1"/>
  <c r="X239" i="1"/>
  <c r="W239" i="1"/>
  <c r="V239" i="1"/>
  <c r="U239" i="1"/>
  <c r="S239" i="1"/>
  <c r="R239" i="1"/>
  <c r="Q239" i="1"/>
  <c r="P239" i="1"/>
  <c r="N239" i="1"/>
  <c r="L239" i="1"/>
  <c r="AH238" i="1"/>
  <c r="AG238" i="1"/>
  <c r="AF238" i="1"/>
  <c r="AE238" i="1"/>
  <c r="AD238" i="1"/>
  <c r="AC238" i="1"/>
  <c r="AB238" i="1"/>
  <c r="AA238" i="1"/>
  <c r="Y238" i="1"/>
  <c r="X238" i="1"/>
  <c r="W238" i="1"/>
  <c r="V238" i="1"/>
  <c r="U238" i="1"/>
  <c r="S238" i="1"/>
  <c r="R238" i="1"/>
  <c r="Q238" i="1"/>
  <c r="P238" i="1"/>
  <c r="N238" i="1"/>
  <c r="L238" i="1"/>
  <c r="AH237" i="1"/>
  <c r="AG237" i="1"/>
  <c r="AF237" i="1"/>
  <c r="AE237" i="1"/>
  <c r="AD237" i="1"/>
  <c r="AC237" i="1"/>
  <c r="AB237" i="1"/>
  <c r="AA237" i="1"/>
  <c r="Y237" i="1"/>
  <c r="X237" i="1"/>
  <c r="W237" i="1"/>
  <c r="V237" i="1"/>
  <c r="U237" i="1"/>
  <c r="S237" i="1"/>
  <c r="R237" i="1"/>
  <c r="Q237" i="1"/>
  <c r="P237" i="1"/>
  <c r="N237" i="1"/>
  <c r="L237" i="1"/>
  <c r="AH236" i="1"/>
  <c r="AG236" i="1"/>
  <c r="AF236" i="1"/>
  <c r="AE236" i="1"/>
  <c r="AD236" i="1"/>
  <c r="AC236" i="1"/>
  <c r="AB236" i="1"/>
  <c r="AA236" i="1"/>
  <c r="Y236" i="1"/>
  <c r="X236" i="1"/>
  <c r="W236" i="1"/>
  <c r="V236" i="1"/>
  <c r="U236" i="1"/>
  <c r="S236" i="1"/>
  <c r="R236" i="1"/>
  <c r="Q236" i="1"/>
  <c r="P236" i="1"/>
  <c r="N236" i="1"/>
  <c r="L236" i="1"/>
  <c r="AH235" i="1"/>
  <c r="AG235" i="1"/>
  <c r="AF235" i="1"/>
  <c r="AE235" i="1"/>
  <c r="AD235" i="1"/>
  <c r="AC235" i="1"/>
  <c r="AB235" i="1"/>
  <c r="AA235" i="1"/>
  <c r="Y235" i="1"/>
  <c r="X235" i="1"/>
  <c r="W235" i="1"/>
  <c r="V235" i="1"/>
  <c r="U235" i="1"/>
  <c r="S235" i="1"/>
  <c r="R235" i="1"/>
  <c r="Q235" i="1"/>
  <c r="P235" i="1"/>
  <c r="N235" i="1"/>
  <c r="L235" i="1"/>
  <c r="AH234" i="1"/>
  <c r="AG234" i="1"/>
  <c r="AF234" i="1"/>
  <c r="AE234" i="1"/>
  <c r="AD234" i="1"/>
  <c r="AC234" i="1"/>
  <c r="AB234" i="1"/>
  <c r="AA234" i="1"/>
  <c r="Y234" i="1"/>
  <c r="X234" i="1"/>
  <c r="W234" i="1"/>
  <c r="V234" i="1"/>
  <c r="U234" i="1"/>
  <c r="S234" i="1"/>
  <c r="R234" i="1"/>
  <c r="Q234" i="1"/>
  <c r="P234" i="1"/>
  <c r="N234" i="1"/>
  <c r="L234" i="1"/>
  <c r="AH233" i="1"/>
  <c r="AG233" i="1"/>
  <c r="AF233" i="1"/>
  <c r="AE233" i="1"/>
  <c r="AD233" i="1"/>
  <c r="AC233" i="1"/>
  <c r="AB233" i="1"/>
  <c r="AA233" i="1"/>
  <c r="Y233" i="1"/>
  <c r="X233" i="1"/>
  <c r="W233" i="1"/>
  <c r="V233" i="1"/>
  <c r="U233" i="1"/>
  <c r="S233" i="1"/>
  <c r="R233" i="1"/>
  <c r="Q233" i="1"/>
  <c r="P233" i="1"/>
  <c r="N233" i="1"/>
  <c r="L233" i="1"/>
  <c r="AH232" i="1"/>
  <c r="AG232" i="1"/>
  <c r="AF232" i="1"/>
  <c r="AE232" i="1"/>
  <c r="AD232" i="1"/>
  <c r="AC232" i="1"/>
  <c r="AB232" i="1"/>
  <c r="AA232" i="1"/>
  <c r="Y232" i="1"/>
  <c r="X232" i="1"/>
  <c r="W232" i="1"/>
  <c r="V232" i="1"/>
  <c r="U232" i="1"/>
  <c r="S232" i="1"/>
  <c r="R232" i="1"/>
  <c r="Q232" i="1"/>
  <c r="P232" i="1"/>
  <c r="N232" i="1"/>
  <c r="L232" i="1"/>
  <c r="AH231" i="1"/>
  <c r="AG231" i="1"/>
  <c r="AF231" i="1"/>
  <c r="AE231" i="1"/>
  <c r="AD231" i="1"/>
  <c r="AC231" i="1"/>
  <c r="AB231" i="1"/>
  <c r="AA231" i="1"/>
  <c r="Y231" i="1"/>
  <c r="X231" i="1"/>
  <c r="W231" i="1"/>
  <c r="V231" i="1"/>
  <c r="U231" i="1"/>
  <c r="S231" i="1"/>
  <c r="R231" i="1"/>
  <c r="Q231" i="1"/>
  <c r="P231" i="1"/>
  <c r="N231" i="1"/>
  <c r="L231" i="1"/>
  <c r="AH230" i="1"/>
  <c r="AG230" i="1"/>
  <c r="AF230" i="1"/>
  <c r="AE230" i="1"/>
  <c r="AD230" i="1"/>
  <c r="AC230" i="1"/>
  <c r="AB230" i="1"/>
  <c r="AA230" i="1"/>
  <c r="Y230" i="1"/>
  <c r="X230" i="1"/>
  <c r="W230" i="1"/>
  <c r="V230" i="1"/>
  <c r="U230" i="1"/>
  <c r="S230" i="1"/>
  <c r="R230" i="1"/>
  <c r="Q230" i="1"/>
  <c r="P230" i="1"/>
  <c r="N230" i="1"/>
  <c r="L230" i="1"/>
  <c r="AH229" i="1"/>
  <c r="AG229" i="1"/>
  <c r="AF229" i="1"/>
  <c r="AE229" i="1"/>
  <c r="AD229" i="1"/>
  <c r="AC229" i="1"/>
  <c r="AB229" i="1"/>
  <c r="AA229" i="1"/>
  <c r="Y229" i="1"/>
  <c r="X229" i="1"/>
  <c r="W229" i="1"/>
  <c r="V229" i="1"/>
  <c r="U229" i="1"/>
  <c r="S229" i="1"/>
  <c r="R229" i="1"/>
  <c r="Q229" i="1"/>
  <c r="P229" i="1"/>
  <c r="N229" i="1"/>
  <c r="L229" i="1"/>
  <c r="AH228" i="1"/>
  <c r="AG228" i="1"/>
  <c r="AF228" i="1"/>
  <c r="AE228" i="1"/>
  <c r="AD228" i="1"/>
  <c r="AC228" i="1"/>
  <c r="AB228" i="1"/>
  <c r="AA228" i="1"/>
  <c r="Y228" i="1"/>
  <c r="X228" i="1"/>
  <c r="W228" i="1"/>
  <c r="V228" i="1"/>
  <c r="U228" i="1"/>
  <c r="S228" i="1"/>
  <c r="R228" i="1"/>
  <c r="Q228" i="1"/>
  <c r="P228" i="1"/>
  <c r="N228" i="1"/>
  <c r="L228" i="1"/>
  <c r="AH227" i="1"/>
  <c r="AG227" i="1"/>
  <c r="AF227" i="1"/>
  <c r="AE227" i="1"/>
  <c r="AD227" i="1"/>
  <c r="AC227" i="1"/>
  <c r="AB227" i="1"/>
  <c r="AA227" i="1"/>
  <c r="Y227" i="1"/>
  <c r="X227" i="1"/>
  <c r="W227" i="1"/>
  <c r="V227" i="1"/>
  <c r="U227" i="1"/>
  <c r="S227" i="1"/>
  <c r="R227" i="1"/>
  <c r="Q227" i="1"/>
  <c r="P227" i="1"/>
  <c r="N227" i="1"/>
  <c r="L227" i="1"/>
  <c r="AH226" i="1"/>
  <c r="AG226" i="1"/>
  <c r="AF226" i="1"/>
  <c r="AE226" i="1"/>
  <c r="AD226" i="1"/>
  <c r="AC226" i="1"/>
  <c r="AB226" i="1"/>
  <c r="AA226" i="1"/>
  <c r="Y226" i="1"/>
  <c r="X226" i="1"/>
  <c r="W226" i="1"/>
  <c r="V226" i="1"/>
  <c r="U226" i="1"/>
  <c r="S226" i="1"/>
  <c r="R226" i="1"/>
  <c r="Q226" i="1"/>
  <c r="P226" i="1"/>
  <c r="N226" i="1"/>
  <c r="L226" i="1"/>
  <c r="AH225" i="1"/>
  <c r="AG225" i="1"/>
  <c r="AF225" i="1"/>
  <c r="AE225" i="1"/>
  <c r="AD225" i="1"/>
  <c r="AC225" i="1"/>
  <c r="AB225" i="1"/>
  <c r="AA225" i="1"/>
  <c r="Y225" i="1"/>
  <c r="X225" i="1"/>
  <c r="W225" i="1"/>
  <c r="V225" i="1"/>
  <c r="U225" i="1"/>
  <c r="S225" i="1"/>
  <c r="R225" i="1"/>
  <c r="Q225" i="1"/>
  <c r="P225" i="1"/>
  <c r="N225" i="1"/>
  <c r="L225" i="1"/>
  <c r="AH224" i="1"/>
  <c r="AG224" i="1"/>
  <c r="AF224" i="1"/>
  <c r="AE224" i="1"/>
  <c r="AD224" i="1"/>
  <c r="AC224" i="1"/>
  <c r="AB224" i="1"/>
  <c r="AA224" i="1"/>
  <c r="Y224" i="1"/>
  <c r="X224" i="1"/>
  <c r="W224" i="1"/>
  <c r="V224" i="1"/>
  <c r="U224" i="1"/>
  <c r="S224" i="1"/>
  <c r="R224" i="1"/>
  <c r="Q224" i="1"/>
  <c r="P224" i="1"/>
  <c r="N224" i="1"/>
  <c r="L224" i="1"/>
  <c r="AH223" i="1"/>
  <c r="AG223" i="1"/>
  <c r="AF223" i="1"/>
  <c r="AE223" i="1"/>
  <c r="AD223" i="1"/>
  <c r="AC223" i="1"/>
  <c r="AB223" i="1"/>
  <c r="AA223" i="1"/>
  <c r="Y223" i="1"/>
  <c r="X223" i="1"/>
  <c r="W223" i="1"/>
  <c r="V223" i="1"/>
  <c r="U223" i="1"/>
  <c r="S223" i="1"/>
  <c r="R223" i="1"/>
  <c r="Q223" i="1"/>
  <c r="P223" i="1"/>
  <c r="N223" i="1"/>
  <c r="L223" i="1"/>
  <c r="AH222" i="1"/>
  <c r="AG222" i="1"/>
  <c r="AF222" i="1"/>
  <c r="AE222" i="1"/>
  <c r="AD222" i="1"/>
  <c r="AC222" i="1"/>
  <c r="AB222" i="1"/>
  <c r="AA222" i="1"/>
  <c r="Y222" i="1"/>
  <c r="X222" i="1"/>
  <c r="W222" i="1"/>
  <c r="V222" i="1"/>
  <c r="U222" i="1"/>
  <c r="S222" i="1"/>
  <c r="R222" i="1"/>
  <c r="Q222" i="1"/>
  <c r="P222" i="1"/>
  <c r="N222" i="1"/>
  <c r="L222" i="1"/>
  <c r="AH221" i="1"/>
  <c r="AG221" i="1"/>
  <c r="AF221" i="1"/>
  <c r="AE221" i="1"/>
  <c r="AD221" i="1"/>
  <c r="AC221" i="1"/>
  <c r="AB221" i="1"/>
  <c r="AA221" i="1"/>
  <c r="Y221" i="1"/>
  <c r="X221" i="1"/>
  <c r="W221" i="1"/>
  <c r="V221" i="1"/>
  <c r="U221" i="1"/>
  <c r="S221" i="1"/>
  <c r="R221" i="1"/>
  <c r="Q221" i="1"/>
  <c r="P221" i="1"/>
  <c r="N221" i="1"/>
  <c r="L221" i="1"/>
  <c r="AH220" i="1"/>
  <c r="AG220" i="1"/>
  <c r="AF220" i="1"/>
  <c r="AE220" i="1"/>
  <c r="AD220" i="1"/>
  <c r="AC220" i="1"/>
  <c r="AB220" i="1"/>
  <c r="AA220" i="1"/>
  <c r="Y220" i="1"/>
  <c r="X220" i="1"/>
  <c r="W220" i="1"/>
  <c r="V220" i="1"/>
  <c r="U220" i="1"/>
  <c r="S220" i="1"/>
  <c r="R220" i="1"/>
  <c r="Q220" i="1"/>
  <c r="P220" i="1"/>
  <c r="N220" i="1"/>
  <c r="L220" i="1"/>
  <c r="AH219" i="1"/>
  <c r="AG219" i="1"/>
  <c r="AF219" i="1"/>
  <c r="AE219" i="1"/>
  <c r="AD219" i="1"/>
  <c r="AC219" i="1"/>
  <c r="AB219" i="1"/>
  <c r="AA219" i="1"/>
  <c r="Y219" i="1"/>
  <c r="X219" i="1"/>
  <c r="W219" i="1"/>
  <c r="V219" i="1"/>
  <c r="U219" i="1"/>
  <c r="S219" i="1"/>
  <c r="R219" i="1"/>
  <c r="Q219" i="1"/>
  <c r="P219" i="1"/>
  <c r="N219" i="1"/>
  <c r="L219" i="1"/>
  <c r="AH218" i="1"/>
  <c r="AG218" i="1"/>
  <c r="AF218" i="1"/>
  <c r="AE218" i="1"/>
  <c r="AD218" i="1"/>
  <c r="AC218" i="1"/>
  <c r="AB218" i="1"/>
  <c r="AA218" i="1"/>
  <c r="Y218" i="1"/>
  <c r="X218" i="1"/>
  <c r="W218" i="1"/>
  <c r="V218" i="1"/>
  <c r="U218" i="1"/>
  <c r="S218" i="1"/>
  <c r="R218" i="1"/>
  <c r="Q218" i="1"/>
  <c r="P218" i="1"/>
  <c r="N218" i="1"/>
  <c r="L218" i="1"/>
  <c r="AH217" i="1"/>
  <c r="AG217" i="1"/>
  <c r="AF217" i="1"/>
  <c r="AE217" i="1"/>
  <c r="AD217" i="1"/>
  <c r="AC217" i="1"/>
  <c r="AB217" i="1"/>
  <c r="AA217" i="1"/>
  <c r="Y217" i="1"/>
  <c r="X217" i="1"/>
  <c r="W217" i="1"/>
  <c r="V217" i="1"/>
  <c r="U217" i="1"/>
  <c r="S217" i="1"/>
  <c r="R217" i="1"/>
  <c r="Q217" i="1"/>
  <c r="P217" i="1"/>
  <c r="N217" i="1"/>
  <c r="L217" i="1"/>
  <c r="AH216" i="1"/>
  <c r="AG216" i="1"/>
  <c r="AF216" i="1"/>
  <c r="AE216" i="1"/>
  <c r="AD216" i="1"/>
  <c r="AC216" i="1"/>
  <c r="AB216" i="1"/>
  <c r="AA216" i="1"/>
  <c r="Y216" i="1"/>
  <c r="X216" i="1"/>
  <c r="W216" i="1"/>
  <c r="V216" i="1"/>
  <c r="U216" i="1"/>
  <c r="S216" i="1"/>
  <c r="R216" i="1"/>
  <c r="Q216" i="1"/>
  <c r="P216" i="1"/>
  <c r="N216" i="1"/>
  <c r="L216" i="1"/>
  <c r="AH215" i="1"/>
  <c r="AG215" i="1"/>
  <c r="AF215" i="1"/>
  <c r="AE215" i="1"/>
  <c r="AD215" i="1"/>
  <c r="AC215" i="1"/>
  <c r="AB215" i="1"/>
  <c r="AA215" i="1"/>
  <c r="Y215" i="1"/>
  <c r="X215" i="1"/>
  <c r="W215" i="1"/>
  <c r="V215" i="1"/>
  <c r="U215" i="1"/>
  <c r="S215" i="1"/>
  <c r="R215" i="1"/>
  <c r="Q215" i="1"/>
  <c r="P215" i="1"/>
  <c r="N215" i="1"/>
  <c r="L215" i="1"/>
  <c r="AH214" i="1"/>
  <c r="AG214" i="1"/>
  <c r="AF214" i="1"/>
  <c r="AE214" i="1"/>
  <c r="AD214" i="1"/>
  <c r="AC214" i="1"/>
  <c r="AB214" i="1"/>
  <c r="AA214" i="1"/>
  <c r="Y214" i="1"/>
  <c r="X214" i="1"/>
  <c r="W214" i="1"/>
  <c r="V214" i="1"/>
  <c r="U214" i="1"/>
  <c r="S214" i="1"/>
  <c r="R214" i="1"/>
  <c r="Q214" i="1"/>
  <c r="P214" i="1"/>
  <c r="N214" i="1"/>
  <c r="L214" i="1"/>
  <c r="AH213" i="1"/>
  <c r="AG213" i="1"/>
  <c r="AF213" i="1"/>
  <c r="AE213" i="1"/>
  <c r="AD213" i="1"/>
  <c r="AC213" i="1"/>
  <c r="AB213" i="1"/>
  <c r="AA213" i="1"/>
  <c r="Y213" i="1"/>
  <c r="X213" i="1"/>
  <c r="W213" i="1"/>
  <c r="V213" i="1"/>
  <c r="U213" i="1"/>
  <c r="S213" i="1"/>
  <c r="R213" i="1"/>
  <c r="Q213" i="1"/>
  <c r="P213" i="1"/>
  <c r="N213" i="1"/>
  <c r="L213" i="1"/>
  <c r="AH212" i="1"/>
  <c r="AG212" i="1"/>
  <c r="AF212" i="1"/>
  <c r="AE212" i="1"/>
  <c r="AD212" i="1"/>
  <c r="AC212" i="1"/>
  <c r="AB212" i="1"/>
  <c r="AA212" i="1"/>
  <c r="Y212" i="1"/>
  <c r="X212" i="1"/>
  <c r="W212" i="1"/>
  <c r="V212" i="1"/>
  <c r="U212" i="1"/>
  <c r="S212" i="1"/>
  <c r="R212" i="1"/>
  <c r="Q212" i="1"/>
  <c r="P212" i="1"/>
  <c r="N212" i="1"/>
  <c r="L212" i="1"/>
  <c r="AH211" i="1"/>
  <c r="AG211" i="1"/>
  <c r="AF211" i="1"/>
  <c r="AE211" i="1"/>
  <c r="AD211" i="1"/>
  <c r="AC211" i="1"/>
  <c r="AB211" i="1"/>
  <c r="AA211" i="1"/>
  <c r="Y211" i="1"/>
  <c r="X211" i="1"/>
  <c r="W211" i="1"/>
  <c r="V211" i="1"/>
  <c r="U211" i="1"/>
  <c r="S211" i="1"/>
  <c r="R211" i="1"/>
  <c r="Q211" i="1"/>
  <c r="P211" i="1"/>
  <c r="N211" i="1"/>
  <c r="L211" i="1"/>
  <c r="AH210" i="1"/>
  <c r="AG210" i="1"/>
  <c r="AF210" i="1"/>
  <c r="AE210" i="1"/>
  <c r="AD210" i="1"/>
  <c r="AC210" i="1"/>
  <c r="AB210" i="1"/>
  <c r="AA210" i="1"/>
  <c r="Y210" i="1"/>
  <c r="X210" i="1"/>
  <c r="W210" i="1"/>
  <c r="V210" i="1"/>
  <c r="U210" i="1"/>
  <c r="S210" i="1"/>
  <c r="R210" i="1"/>
  <c r="Q210" i="1"/>
  <c r="P210" i="1"/>
  <c r="N210" i="1"/>
  <c r="L210" i="1"/>
  <c r="AH209" i="1"/>
  <c r="AG209" i="1"/>
  <c r="AF209" i="1"/>
  <c r="AE209" i="1"/>
  <c r="AD209" i="1"/>
  <c r="AC209" i="1"/>
  <c r="AB209" i="1"/>
  <c r="AA209" i="1"/>
  <c r="Y209" i="1"/>
  <c r="X209" i="1"/>
  <c r="W209" i="1"/>
  <c r="V209" i="1"/>
  <c r="U209" i="1"/>
  <c r="S209" i="1"/>
  <c r="R209" i="1"/>
  <c r="Q209" i="1"/>
  <c r="P209" i="1"/>
  <c r="N209" i="1"/>
  <c r="L209" i="1"/>
  <c r="AH208" i="1"/>
  <c r="AG208" i="1"/>
  <c r="AF208" i="1"/>
  <c r="AE208" i="1"/>
  <c r="AD208" i="1"/>
  <c r="AC208" i="1"/>
  <c r="AB208" i="1"/>
  <c r="AA208" i="1"/>
  <c r="Y208" i="1"/>
  <c r="X208" i="1"/>
  <c r="W208" i="1"/>
  <c r="V208" i="1"/>
  <c r="U208" i="1"/>
  <c r="S208" i="1"/>
  <c r="R208" i="1"/>
  <c r="Q208" i="1"/>
  <c r="P208" i="1"/>
  <c r="N208" i="1"/>
  <c r="L208" i="1"/>
  <c r="AH207" i="1"/>
  <c r="AG207" i="1"/>
  <c r="AF207" i="1"/>
  <c r="AE207" i="1"/>
  <c r="AD207" i="1"/>
  <c r="AC207" i="1"/>
  <c r="AB207" i="1"/>
  <c r="AA207" i="1"/>
  <c r="Y207" i="1"/>
  <c r="X207" i="1"/>
  <c r="W207" i="1"/>
  <c r="V207" i="1"/>
  <c r="U207" i="1"/>
  <c r="S207" i="1"/>
  <c r="R207" i="1"/>
  <c r="Q207" i="1"/>
  <c r="P207" i="1"/>
  <c r="N207" i="1"/>
  <c r="L207" i="1"/>
  <c r="AH206" i="1"/>
  <c r="AG206" i="1"/>
  <c r="AF206" i="1"/>
  <c r="AE206" i="1"/>
  <c r="AD206" i="1"/>
  <c r="AC206" i="1"/>
  <c r="AB206" i="1"/>
  <c r="AA206" i="1"/>
  <c r="Y206" i="1"/>
  <c r="X206" i="1"/>
  <c r="W206" i="1"/>
  <c r="V206" i="1"/>
  <c r="U206" i="1"/>
  <c r="S206" i="1"/>
  <c r="R206" i="1"/>
  <c r="Q206" i="1"/>
  <c r="P206" i="1"/>
  <c r="N206" i="1"/>
  <c r="L206" i="1"/>
  <c r="AH205" i="1"/>
  <c r="AG205" i="1"/>
  <c r="AF205" i="1"/>
  <c r="AE205" i="1"/>
  <c r="AD205" i="1"/>
  <c r="AC205" i="1"/>
  <c r="AB205" i="1"/>
  <c r="AA205" i="1"/>
  <c r="Y205" i="1"/>
  <c r="X205" i="1"/>
  <c r="W205" i="1"/>
  <c r="V205" i="1"/>
  <c r="U205" i="1"/>
  <c r="S205" i="1"/>
  <c r="R205" i="1"/>
  <c r="Q205" i="1"/>
  <c r="P205" i="1"/>
  <c r="N205" i="1"/>
  <c r="L205" i="1"/>
  <c r="AH204" i="1"/>
  <c r="AG204" i="1"/>
  <c r="AF204" i="1"/>
  <c r="AE204" i="1"/>
  <c r="AD204" i="1"/>
  <c r="AC204" i="1"/>
  <c r="AB204" i="1"/>
  <c r="AA204" i="1"/>
  <c r="Y204" i="1"/>
  <c r="X204" i="1"/>
  <c r="W204" i="1"/>
  <c r="V204" i="1"/>
  <c r="U204" i="1"/>
  <c r="S204" i="1"/>
  <c r="R204" i="1"/>
  <c r="Q204" i="1"/>
  <c r="P204" i="1"/>
  <c r="N204" i="1"/>
  <c r="L204" i="1"/>
  <c r="AH203" i="1"/>
  <c r="AG203" i="1"/>
  <c r="AF203" i="1"/>
  <c r="AE203" i="1"/>
  <c r="AD203" i="1"/>
  <c r="AC203" i="1"/>
  <c r="AB203" i="1"/>
  <c r="AA203" i="1"/>
  <c r="Y203" i="1"/>
  <c r="X203" i="1"/>
  <c r="W203" i="1"/>
  <c r="V203" i="1"/>
  <c r="U203" i="1"/>
  <c r="S203" i="1"/>
  <c r="R203" i="1"/>
  <c r="Q203" i="1"/>
  <c r="P203" i="1"/>
  <c r="N203" i="1"/>
  <c r="L203" i="1"/>
  <c r="AH202" i="1"/>
  <c r="AG202" i="1"/>
  <c r="AF202" i="1"/>
  <c r="AE202" i="1"/>
  <c r="AD202" i="1"/>
  <c r="AC202" i="1"/>
  <c r="AB202" i="1"/>
  <c r="AA202" i="1"/>
  <c r="Y202" i="1"/>
  <c r="X202" i="1"/>
  <c r="W202" i="1"/>
  <c r="V202" i="1"/>
  <c r="U202" i="1"/>
  <c r="S202" i="1"/>
  <c r="R202" i="1"/>
  <c r="Q202" i="1"/>
  <c r="P202" i="1"/>
  <c r="N202" i="1"/>
  <c r="L202" i="1"/>
  <c r="AH201" i="1"/>
  <c r="AG201" i="1"/>
  <c r="AF201" i="1"/>
  <c r="AE201" i="1"/>
  <c r="AD201" i="1"/>
  <c r="AC201" i="1"/>
  <c r="AB201" i="1"/>
  <c r="AA201" i="1"/>
  <c r="Y201" i="1"/>
  <c r="X201" i="1"/>
  <c r="W201" i="1"/>
  <c r="V201" i="1"/>
  <c r="U201" i="1"/>
  <c r="S201" i="1"/>
  <c r="R201" i="1"/>
  <c r="Q201" i="1"/>
  <c r="P201" i="1"/>
  <c r="N201" i="1"/>
  <c r="L201" i="1"/>
  <c r="AH200" i="1"/>
  <c r="AG200" i="1"/>
  <c r="AF200" i="1"/>
  <c r="AE200" i="1"/>
  <c r="AD200" i="1"/>
  <c r="AC200" i="1"/>
  <c r="AB200" i="1"/>
  <c r="AA200" i="1"/>
  <c r="Y200" i="1"/>
  <c r="X200" i="1"/>
  <c r="W200" i="1"/>
  <c r="V200" i="1"/>
  <c r="U200" i="1"/>
  <c r="S200" i="1"/>
  <c r="R200" i="1"/>
  <c r="Q200" i="1"/>
  <c r="P200" i="1"/>
  <c r="N200" i="1"/>
  <c r="L200" i="1"/>
  <c r="AH199" i="1"/>
  <c r="AG199" i="1"/>
  <c r="AF199" i="1"/>
  <c r="AE199" i="1"/>
  <c r="AD199" i="1"/>
  <c r="AC199" i="1"/>
  <c r="AB199" i="1"/>
  <c r="AA199" i="1"/>
  <c r="Y199" i="1"/>
  <c r="X199" i="1"/>
  <c r="W199" i="1"/>
  <c r="V199" i="1"/>
  <c r="U199" i="1"/>
  <c r="S199" i="1"/>
  <c r="R199" i="1"/>
  <c r="Q199" i="1"/>
  <c r="P199" i="1"/>
  <c r="N199" i="1"/>
  <c r="L199" i="1"/>
  <c r="AH198" i="1"/>
  <c r="AG198" i="1"/>
  <c r="AF198" i="1"/>
  <c r="AE198" i="1"/>
  <c r="AD198" i="1"/>
  <c r="AC198" i="1"/>
  <c r="AB198" i="1"/>
  <c r="AA198" i="1"/>
  <c r="Y198" i="1"/>
  <c r="X198" i="1"/>
  <c r="W198" i="1"/>
  <c r="V198" i="1"/>
  <c r="U198" i="1"/>
  <c r="S198" i="1"/>
  <c r="R198" i="1"/>
  <c r="Q198" i="1"/>
  <c r="P198" i="1"/>
  <c r="N198" i="1"/>
  <c r="L198" i="1"/>
  <c r="AH197" i="1"/>
  <c r="AG197" i="1"/>
  <c r="AF197" i="1"/>
  <c r="AE197" i="1"/>
  <c r="AD197" i="1"/>
  <c r="AC197" i="1"/>
  <c r="AB197" i="1"/>
  <c r="AA197" i="1"/>
  <c r="Y197" i="1"/>
  <c r="X197" i="1"/>
  <c r="W197" i="1"/>
  <c r="V197" i="1"/>
  <c r="U197" i="1"/>
  <c r="S197" i="1"/>
  <c r="R197" i="1"/>
  <c r="Q197" i="1"/>
  <c r="P197" i="1"/>
  <c r="N197" i="1"/>
  <c r="L197" i="1"/>
  <c r="AH196" i="1"/>
  <c r="AG196" i="1"/>
  <c r="AF196" i="1"/>
  <c r="AE196" i="1"/>
  <c r="AD196" i="1"/>
  <c r="AC196" i="1"/>
  <c r="AB196" i="1"/>
  <c r="AA196" i="1"/>
  <c r="Y196" i="1"/>
  <c r="X196" i="1"/>
  <c r="W196" i="1"/>
  <c r="V196" i="1"/>
  <c r="U196" i="1"/>
  <c r="S196" i="1"/>
  <c r="R196" i="1"/>
  <c r="Q196" i="1"/>
  <c r="P196" i="1"/>
  <c r="N196" i="1"/>
  <c r="L196" i="1"/>
  <c r="AH195" i="1"/>
  <c r="AG195" i="1"/>
  <c r="AF195" i="1"/>
  <c r="AE195" i="1"/>
  <c r="AD195" i="1"/>
  <c r="AC195" i="1"/>
  <c r="AB195" i="1"/>
  <c r="AA195" i="1"/>
  <c r="Y195" i="1"/>
  <c r="X195" i="1"/>
  <c r="W195" i="1"/>
  <c r="V195" i="1"/>
  <c r="U195" i="1"/>
  <c r="S195" i="1"/>
  <c r="R195" i="1"/>
  <c r="Q195" i="1"/>
  <c r="P195" i="1"/>
  <c r="N195" i="1"/>
  <c r="L195" i="1"/>
  <c r="AH194" i="1"/>
  <c r="AG194" i="1"/>
  <c r="AF194" i="1"/>
  <c r="AE194" i="1"/>
  <c r="AD194" i="1"/>
  <c r="AC194" i="1"/>
  <c r="AB194" i="1"/>
  <c r="AA194" i="1"/>
  <c r="Y194" i="1"/>
  <c r="X194" i="1"/>
  <c r="W194" i="1"/>
  <c r="V194" i="1"/>
  <c r="U194" i="1"/>
  <c r="S194" i="1"/>
  <c r="R194" i="1"/>
  <c r="Q194" i="1"/>
  <c r="P194" i="1"/>
  <c r="N194" i="1"/>
  <c r="L194" i="1"/>
  <c r="AH193" i="1"/>
  <c r="AG193" i="1"/>
  <c r="AF193" i="1"/>
  <c r="AE193" i="1"/>
  <c r="AD193" i="1"/>
  <c r="AC193" i="1"/>
  <c r="AB193" i="1"/>
  <c r="AA193" i="1"/>
  <c r="Y193" i="1"/>
  <c r="X193" i="1"/>
  <c r="W193" i="1"/>
  <c r="V193" i="1"/>
  <c r="U193" i="1"/>
  <c r="S193" i="1"/>
  <c r="R193" i="1"/>
  <c r="Q193" i="1"/>
  <c r="P193" i="1"/>
  <c r="N193" i="1"/>
  <c r="L193" i="1"/>
  <c r="AH192" i="1"/>
  <c r="AG192" i="1"/>
  <c r="AF192" i="1"/>
  <c r="AE192" i="1"/>
  <c r="AD192" i="1"/>
  <c r="AC192" i="1"/>
  <c r="AB192" i="1"/>
  <c r="AA192" i="1"/>
  <c r="Y192" i="1"/>
  <c r="X192" i="1"/>
  <c r="W192" i="1"/>
  <c r="V192" i="1"/>
  <c r="U192" i="1"/>
  <c r="S192" i="1"/>
  <c r="R192" i="1"/>
  <c r="Q192" i="1"/>
  <c r="P192" i="1"/>
  <c r="N192" i="1"/>
  <c r="L192" i="1"/>
  <c r="AH191" i="1"/>
  <c r="AG191" i="1"/>
  <c r="AF191" i="1"/>
  <c r="AE191" i="1"/>
  <c r="AD191" i="1"/>
  <c r="AC191" i="1"/>
  <c r="AB191" i="1"/>
  <c r="AA191" i="1"/>
  <c r="Y191" i="1"/>
  <c r="X191" i="1"/>
  <c r="W191" i="1"/>
  <c r="V191" i="1"/>
  <c r="U191" i="1"/>
  <c r="S191" i="1"/>
  <c r="R191" i="1"/>
  <c r="Q191" i="1"/>
  <c r="P191" i="1"/>
  <c r="N191" i="1"/>
  <c r="L191" i="1"/>
  <c r="AH190" i="1"/>
  <c r="AG190" i="1"/>
  <c r="AF190" i="1"/>
  <c r="AE190" i="1"/>
  <c r="AD190" i="1"/>
  <c r="AC190" i="1"/>
  <c r="AB190" i="1"/>
  <c r="AA190" i="1"/>
  <c r="Y190" i="1"/>
  <c r="X190" i="1"/>
  <c r="W190" i="1"/>
  <c r="V190" i="1"/>
  <c r="U190" i="1"/>
  <c r="S190" i="1"/>
  <c r="R190" i="1"/>
  <c r="Q190" i="1"/>
  <c r="P190" i="1"/>
  <c r="N190" i="1"/>
  <c r="L190" i="1"/>
  <c r="AH189" i="1"/>
  <c r="AG189" i="1"/>
  <c r="AF189" i="1"/>
  <c r="AE189" i="1"/>
  <c r="AD189" i="1"/>
  <c r="AC189" i="1"/>
  <c r="AB189" i="1"/>
  <c r="AA189" i="1"/>
  <c r="Y189" i="1"/>
  <c r="X189" i="1"/>
  <c r="W189" i="1"/>
  <c r="V189" i="1"/>
  <c r="U189" i="1"/>
  <c r="S189" i="1"/>
  <c r="R189" i="1"/>
  <c r="Q189" i="1"/>
  <c r="P189" i="1"/>
  <c r="N189" i="1"/>
  <c r="L189" i="1"/>
  <c r="AH188" i="1"/>
  <c r="AG188" i="1"/>
  <c r="AF188" i="1"/>
  <c r="AE188" i="1"/>
  <c r="AD188" i="1"/>
  <c r="AC188" i="1"/>
  <c r="AB188" i="1"/>
  <c r="AA188" i="1"/>
  <c r="Y188" i="1"/>
  <c r="X188" i="1"/>
  <c r="W188" i="1"/>
  <c r="V188" i="1"/>
  <c r="U188" i="1"/>
  <c r="S188" i="1"/>
  <c r="R188" i="1"/>
  <c r="Q188" i="1"/>
  <c r="P188" i="1"/>
  <c r="N188" i="1"/>
  <c r="L188" i="1"/>
  <c r="AH187" i="1"/>
  <c r="AG187" i="1"/>
  <c r="AF187" i="1"/>
  <c r="AE187" i="1"/>
  <c r="AD187" i="1"/>
  <c r="AC187" i="1"/>
  <c r="AB187" i="1"/>
  <c r="AA187" i="1"/>
  <c r="Y187" i="1"/>
  <c r="X187" i="1"/>
  <c r="W187" i="1"/>
  <c r="V187" i="1"/>
  <c r="U187" i="1"/>
  <c r="S187" i="1"/>
  <c r="R187" i="1"/>
  <c r="Q187" i="1"/>
  <c r="P187" i="1"/>
  <c r="N187" i="1"/>
  <c r="L187" i="1"/>
  <c r="AH186" i="1"/>
  <c r="AG186" i="1"/>
  <c r="AF186" i="1"/>
  <c r="AE186" i="1"/>
  <c r="AD186" i="1"/>
  <c r="AC186" i="1"/>
  <c r="AB186" i="1"/>
  <c r="AA186" i="1"/>
  <c r="Y186" i="1"/>
  <c r="X186" i="1"/>
  <c r="W186" i="1"/>
  <c r="V186" i="1"/>
  <c r="U186" i="1"/>
  <c r="S186" i="1"/>
  <c r="R186" i="1"/>
  <c r="Q186" i="1"/>
  <c r="P186" i="1"/>
  <c r="N186" i="1"/>
  <c r="L186" i="1"/>
  <c r="AH185" i="1"/>
  <c r="AG185" i="1"/>
  <c r="AF185" i="1"/>
  <c r="AE185" i="1"/>
  <c r="AD185" i="1"/>
  <c r="AC185" i="1"/>
  <c r="AB185" i="1"/>
  <c r="AA185" i="1"/>
  <c r="Y185" i="1"/>
  <c r="X185" i="1"/>
  <c r="W185" i="1"/>
  <c r="V185" i="1"/>
  <c r="U185" i="1"/>
  <c r="S185" i="1"/>
  <c r="R185" i="1"/>
  <c r="Q185" i="1"/>
  <c r="P185" i="1"/>
  <c r="N185" i="1"/>
  <c r="L185" i="1"/>
  <c r="AH184" i="1"/>
  <c r="AG184" i="1"/>
  <c r="AF184" i="1"/>
  <c r="AE184" i="1"/>
  <c r="AD184" i="1"/>
  <c r="AC184" i="1"/>
  <c r="AB184" i="1"/>
  <c r="AA184" i="1"/>
  <c r="Y184" i="1"/>
  <c r="X184" i="1"/>
  <c r="W184" i="1"/>
  <c r="V184" i="1"/>
  <c r="U184" i="1"/>
  <c r="S184" i="1"/>
  <c r="R184" i="1"/>
  <c r="Q184" i="1"/>
  <c r="P184" i="1"/>
  <c r="N184" i="1"/>
  <c r="L184" i="1"/>
  <c r="AH183" i="1"/>
  <c r="AG183" i="1"/>
  <c r="AF183" i="1"/>
  <c r="AE183" i="1"/>
  <c r="AD183" i="1"/>
  <c r="AC183" i="1"/>
  <c r="AB183" i="1"/>
  <c r="AA183" i="1"/>
  <c r="Y183" i="1"/>
  <c r="X183" i="1"/>
  <c r="W183" i="1"/>
  <c r="V183" i="1"/>
  <c r="U183" i="1"/>
  <c r="S183" i="1"/>
  <c r="R183" i="1"/>
  <c r="Q183" i="1"/>
  <c r="P183" i="1"/>
  <c r="N183" i="1"/>
  <c r="L183" i="1"/>
  <c r="AH182" i="1"/>
  <c r="AG182" i="1"/>
  <c r="AF182" i="1"/>
  <c r="AE182" i="1"/>
  <c r="AD182" i="1"/>
  <c r="AC182" i="1"/>
  <c r="AB182" i="1"/>
  <c r="AA182" i="1"/>
  <c r="Y182" i="1"/>
  <c r="X182" i="1"/>
  <c r="W182" i="1"/>
  <c r="V182" i="1"/>
  <c r="U182" i="1"/>
  <c r="S182" i="1"/>
  <c r="R182" i="1"/>
  <c r="Q182" i="1"/>
  <c r="P182" i="1"/>
  <c r="N182" i="1"/>
  <c r="L182" i="1"/>
  <c r="AH181" i="1"/>
  <c r="AG181" i="1"/>
  <c r="AF181" i="1"/>
  <c r="AE181" i="1"/>
  <c r="AD181" i="1"/>
  <c r="AC181" i="1"/>
  <c r="AB181" i="1"/>
  <c r="AA181" i="1"/>
  <c r="Y181" i="1"/>
  <c r="X181" i="1"/>
  <c r="W181" i="1"/>
  <c r="V181" i="1"/>
  <c r="U181" i="1"/>
  <c r="S181" i="1"/>
  <c r="R181" i="1"/>
  <c r="Q181" i="1"/>
  <c r="P181" i="1"/>
  <c r="N181" i="1"/>
  <c r="L181" i="1"/>
  <c r="AH180" i="1"/>
  <c r="AG180" i="1"/>
  <c r="AF180" i="1"/>
  <c r="AE180" i="1"/>
  <c r="AD180" i="1"/>
  <c r="AC180" i="1"/>
  <c r="AB180" i="1"/>
  <c r="AA180" i="1"/>
  <c r="Y180" i="1"/>
  <c r="X180" i="1"/>
  <c r="W180" i="1"/>
  <c r="V180" i="1"/>
  <c r="U180" i="1"/>
  <c r="S180" i="1"/>
  <c r="R180" i="1"/>
  <c r="Q180" i="1"/>
  <c r="P180" i="1"/>
  <c r="N180" i="1"/>
  <c r="L180" i="1"/>
  <c r="AH179" i="1"/>
  <c r="AG179" i="1"/>
  <c r="AF179" i="1"/>
  <c r="AE179" i="1"/>
  <c r="AD179" i="1"/>
  <c r="AC179" i="1"/>
  <c r="AB179" i="1"/>
  <c r="AA179" i="1"/>
  <c r="Y179" i="1"/>
  <c r="X179" i="1"/>
  <c r="W179" i="1"/>
  <c r="V179" i="1"/>
  <c r="U179" i="1"/>
  <c r="S179" i="1"/>
  <c r="R179" i="1"/>
  <c r="Q179" i="1"/>
  <c r="P179" i="1"/>
  <c r="N179" i="1"/>
  <c r="L179" i="1"/>
  <c r="AH178" i="1"/>
  <c r="AG178" i="1"/>
  <c r="AF178" i="1"/>
  <c r="AE178" i="1"/>
  <c r="AD178" i="1"/>
  <c r="AC178" i="1"/>
  <c r="AB178" i="1"/>
  <c r="AA178" i="1"/>
  <c r="Y178" i="1"/>
  <c r="X178" i="1"/>
  <c r="W178" i="1"/>
  <c r="V178" i="1"/>
  <c r="U178" i="1"/>
  <c r="S178" i="1"/>
  <c r="R178" i="1"/>
  <c r="Q178" i="1"/>
  <c r="P178" i="1"/>
  <c r="N178" i="1"/>
  <c r="L178" i="1"/>
  <c r="AH177" i="1"/>
  <c r="AG177" i="1"/>
  <c r="AF177" i="1"/>
  <c r="AE177" i="1"/>
  <c r="AD177" i="1"/>
  <c r="AC177" i="1"/>
  <c r="AB177" i="1"/>
  <c r="AA177" i="1"/>
  <c r="Y177" i="1"/>
  <c r="X177" i="1"/>
  <c r="W177" i="1"/>
  <c r="V177" i="1"/>
  <c r="U177" i="1"/>
  <c r="S177" i="1"/>
  <c r="R177" i="1"/>
  <c r="Q177" i="1"/>
  <c r="P177" i="1"/>
  <c r="N177" i="1"/>
  <c r="L177" i="1"/>
  <c r="AH176" i="1"/>
  <c r="AG176" i="1"/>
  <c r="AF176" i="1"/>
  <c r="AE176" i="1"/>
  <c r="AD176" i="1"/>
  <c r="AC176" i="1"/>
  <c r="AB176" i="1"/>
  <c r="AA176" i="1"/>
  <c r="Y176" i="1"/>
  <c r="X176" i="1"/>
  <c r="W176" i="1"/>
  <c r="V176" i="1"/>
  <c r="U176" i="1"/>
  <c r="S176" i="1"/>
  <c r="R176" i="1"/>
  <c r="Q176" i="1"/>
  <c r="P176" i="1"/>
  <c r="N176" i="1"/>
  <c r="L176" i="1"/>
  <c r="AH175" i="1"/>
  <c r="AG175" i="1"/>
  <c r="AF175" i="1"/>
  <c r="AE175" i="1"/>
  <c r="AD175" i="1"/>
  <c r="AC175" i="1"/>
  <c r="AB175" i="1"/>
  <c r="AA175" i="1"/>
  <c r="Y175" i="1"/>
  <c r="X175" i="1"/>
  <c r="W175" i="1"/>
  <c r="V175" i="1"/>
  <c r="U175" i="1"/>
  <c r="S175" i="1"/>
  <c r="R175" i="1"/>
  <c r="Q175" i="1"/>
  <c r="P175" i="1"/>
  <c r="N175" i="1"/>
  <c r="L175" i="1"/>
  <c r="AH174" i="1"/>
  <c r="AG174" i="1"/>
  <c r="AF174" i="1"/>
  <c r="AE174" i="1"/>
  <c r="AD174" i="1"/>
  <c r="AC174" i="1"/>
  <c r="AB174" i="1"/>
  <c r="AA174" i="1"/>
  <c r="Y174" i="1"/>
  <c r="X174" i="1"/>
  <c r="W174" i="1"/>
  <c r="V174" i="1"/>
  <c r="U174" i="1"/>
  <c r="S174" i="1"/>
  <c r="R174" i="1"/>
  <c r="Q174" i="1"/>
  <c r="P174" i="1"/>
  <c r="N174" i="1"/>
  <c r="L174" i="1"/>
  <c r="AH173" i="1"/>
  <c r="AG173" i="1"/>
  <c r="AF173" i="1"/>
  <c r="AE173" i="1"/>
  <c r="AD173" i="1"/>
  <c r="AC173" i="1"/>
  <c r="AB173" i="1"/>
  <c r="AA173" i="1"/>
  <c r="Y173" i="1"/>
  <c r="X173" i="1"/>
  <c r="W173" i="1"/>
  <c r="V173" i="1"/>
  <c r="U173" i="1"/>
  <c r="S173" i="1"/>
  <c r="R173" i="1"/>
  <c r="Q173" i="1"/>
  <c r="P173" i="1"/>
  <c r="N173" i="1"/>
  <c r="L173" i="1"/>
  <c r="AH172" i="1"/>
  <c r="AG172" i="1"/>
  <c r="AF172" i="1"/>
  <c r="AE172" i="1"/>
  <c r="AD172" i="1"/>
  <c r="AC172" i="1"/>
  <c r="AB172" i="1"/>
  <c r="AA172" i="1"/>
  <c r="Y172" i="1"/>
  <c r="X172" i="1"/>
  <c r="W172" i="1"/>
  <c r="V172" i="1"/>
  <c r="U172" i="1"/>
  <c r="S172" i="1"/>
  <c r="R172" i="1"/>
  <c r="Q172" i="1"/>
  <c r="P172" i="1"/>
  <c r="N172" i="1"/>
  <c r="L172" i="1"/>
  <c r="AH171" i="1"/>
  <c r="AG171" i="1"/>
  <c r="AF171" i="1"/>
  <c r="AE171" i="1"/>
  <c r="AD171" i="1"/>
  <c r="AC171" i="1"/>
  <c r="AB171" i="1"/>
  <c r="AA171" i="1"/>
  <c r="Y171" i="1"/>
  <c r="X171" i="1"/>
  <c r="W171" i="1"/>
  <c r="V171" i="1"/>
  <c r="U171" i="1"/>
  <c r="S171" i="1"/>
  <c r="R171" i="1"/>
  <c r="Q171" i="1"/>
  <c r="P171" i="1"/>
  <c r="N171" i="1"/>
  <c r="L171" i="1"/>
  <c r="AH170" i="1"/>
  <c r="AG170" i="1"/>
  <c r="AF170" i="1"/>
  <c r="AE170" i="1"/>
  <c r="AD170" i="1"/>
  <c r="AC170" i="1"/>
  <c r="AB170" i="1"/>
  <c r="AA170" i="1"/>
  <c r="Y170" i="1"/>
  <c r="X170" i="1"/>
  <c r="W170" i="1"/>
  <c r="V170" i="1"/>
  <c r="U170" i="1"/>
  <c r="S170" i="1"/>
  <c r="R170" i="1"/>
  <c r="Q170" i="1"/>
  <c r="P170" i="1"/>
  <c r="N170" i="1"/>
  <c r="L170" i="1"/>
  <c r="AH169" i="1"/>
  <c r="AG169" i="1"/>
  <c r="AF169" i="1"/>
  <c r="AE169" i="1"/>
  <c r="AD169" i="1"/>
  <c r="AC169" i="1"/>
  <c r="AB169" i="1"/>
  <c r="AA169" i="1"/>
  <c r="Y169" i="1"/>
  <c r="X169" i="1"/>
  <c r="W169" i="1"/>
  <c r="V169" i="1"/>
  <c r="U169" i="1"/>
  <c r="S169" i="1"/>
  <c r="R169" i="1"/>
  <c r="Q169" i="1"/>
  <c r="P169" i="1"/>
  <c r="N169" i="1"/>
  <c r="L169" i="1"/>
  <c r="AH168" i="1"/>
  <c r="AG168" i="1"/>
  <c r="AF168" i="1"/>
  <c r="AE168" i="1"/>
  <c r="AD168" i="1"/>
  <c r="AC168" i="1"/>
  <c r="AB168" i="1"/>
  <c r="AA168" i="1"/>
  <c r="Y168" i="1"/>
  <c r="X168" i="1"/>
  <c r="W168" i="1"/>
  <c r="V168" i="1"/>
  <c r="U168" i="1"/>
  <c r="S168" i="1"/>
  <c r="R168" i="1"/>
  <c r="Q168" i="1"/>
  <c r="P168" i="1"/>
  <c r="N168" i="1"/>
  <c r="L168" i="1"/>
  <c r="AH167" i="1"/>
  <c r="AG167" i="1"/>
  <c r="AF167" i="1"/>
  <c r="AE167" i="1"/>
  <c r="AD167" i="1"/>
  <c r="AC167" i="1"/>
  <c r="AB167" i="1"/>
  <c r="AA167" i="1"/>
  <c r="Y167" i="1"/>
  <c r="X167" i="1"/>
  <c r="W167" i="1"/>
  <c r="V167" i="1"/>
  <c r="U167" i="1"/>
  <c r="S167" i="1"/>
  <c r="R167" i="1"/>
  <c r="Q167" i="1"/>
  <c r="P167" i="1"/>
  <c r="N167" i="1"/>
  <c r="L167" i="1"/>
  <c r="AH166" i="1"/>
  <c r="AG166" i="1"/>
  <c r="AF166" i="1"/>
  <c r="AE166" i="1"/>
  <c r="AD166" i="1"/>
  <c r="AC166" i="1"/>
  <c r="AB166" i="1"/>
  <c r="AA166" i="1"/>
  <c r="Y166" i="1"/>
  <c r="X166" i="1"/>
  <c r="W166" i="1"/>
  <c r="V166" i="1"/>
  <c r="U166" i="1"/>
  <c r="S166" i="1"/>
  <c r="R166" i="1"/>
  <c r="Q166" i="1"/>
  <c r="P166" i="1"/>
  <c r="N166" i="1"/>
  <c r="L166" i="1"/>
  <c r="AH165" i="1"/>
  <c r="AG165" i="1"/>
  <c r="AF165" i="1"/>
  <c r="AE165" i="1"/>
  <c r="AD165" i="1"/>
  <c r="AC165" i="1"/>
  <c r="AB165" i="1"/>
  <c r="AA165" i="1"/>
  <c r="Y165" i="1"/>
  <c r="X165" i="1"/>
  <c r="W165" i="1"/>
  <c r="V165" i="1"/>
  <c r="U165" i="1"/>
  <c r="S165" i="1"/>
  <c r="R165" i="1"/>
  <c r="Q165" i="1"/>
  <c r="P165" i="1"/>
  <c r="N165" i="1"/>
  <c r="L165" i="1"/>
  <c r="AH164" i="1"/>
  <c r="AG164" i="1"/>
  <c r="AF164" i="1"/>
  <c r="AE164" i="1"/>
  <c r="AD164" i="1"/>
  <c r="AC164" i="1"/>
  <c r="AB164" i="1"/>
  <c r="AA164" i="1"/>
  <c r="Y164" i="1"/>
  <c r="X164" i="1"/>
  <c r="W164" i="1"/>
  <c r="V164" i="1"/>
  <c r="U164" i="1"/>
  <c r="S164" i="1"/>
  <c r="R164" i="1"/>
  <c r="Q164" i="1"/>
  <c r="P164" i="1"/>
  <c r="N164" i="1"/>
  <c r="L164" i="1"/>
  <c r="AH163" i="1"/>
  <c r="AG163" i="1"/>
  <c r="AF163" i="1"/>
  <c r="AE163" i="1"/>
  <c r="AD163" i="1"/>
  <c r="AC163" i="1"/>
  <c r="AB163" i="1"/>
  <c r="AA163" i="1"/>
  <c r="Y163" i="1"/>
  <c r="X163" i="1"/>
  <c r="W163" i="1"/>
  <c r="V163" i="1"/>
  <c r="U163" i="1"/>
  <c r="S163" i="1"/>
  <c r="R163" i="1"/>
  <c r="Q163" i="1"/>
  <c r="P163" i="1"/>
  <c r="N163" i="1"/>
  <c r="L163" i="1"/>
  <c r="AH162" i="1"/>
  <c r="AG162" i="1"/>
  <c r="AF162" i="1"/>
  <c r="AE162" i="1"/>
  <c r="AD162" i="1"/>
  <c r="AC162" i="1"/>
  <c r="AB162" i="1"/>
  <c r="AA162" i="1"/>
  <c r="Y162" i="1"/>
  <c r="X162" i="1"/>
  <c r="W162" i="1"/>
  <c r="V162" i="1"/>
  <c r="U162" i="1"/>
  <c r="S162" i="1"/>
  <c r="R162" i="1"/>
  <c r="Q162" i="1"/>
  <c r="P162" i="1"/>
  <c r="N162" i="1"/>
  <c r="L162" i="1"/>
  <c r="AH161" i="1"/>
  <c r="AG161" i="1"/>
  <c r="AF161" i="1"/>
  <c r="AE161" i="1"/>
  <c r="AD161" i="1"/>
  <c r="AC161" i="1"/>
  <c r="AB161" i="1"/>
  <c r="AA161" i="1"/>
  <c r="Y161" i="1"/>
  <c r="X161" i="1"/>
  <c r="W161" i="1"/>
  <c r="V161" i="1"/>
  <c r="U161" i="1"/>
  <c r="S161" i="1"/>
  <c r="R161" i="1"/>
  <c r="Q161" i="1"/>
  <c r="P161" i="1"/>
  <c r="N161" i="1"/>
  <c r="L161" i="1"/>
  <c r="AH160" i="1"/>
  <c r="AG160" i="1"/>
  <c r="AF160" i="1"/>
  <c r="AE160" i="1"/>
  <c r="AD160" i="1"/>
  <c r="AC160" i="1"/>
  <c r="AB160" i="1"/>
  <c r="AA160" i="1"/>
  <c r="Y160" i="1"/>
  <c r="X160" i="1"/>
  <c r="W160" i="1"/>
  <c r="V160" i="1"/>
  <c r="U160" i="1"/>
  <c r="S160" i="1"/>
  <c r="R160" i="1"/>
  <c r="Q160" i="1"/>
  <c r="P160" i="1"/>
  <c r="N160" i="1"/>
  <c r="L160" i="1"/>
  <c r="AH159" i="1"/>
  <c r="AG159" i="1"/>
  <c r="AF159" i="1"/>
  <c r="AE159" i="1"/>
  <c r="AD159" i="1"/>
  <c r="AC159" i="1"/>
  <c r="AB159" i="1"/>
  <c r="AA159" i="1"/>
  <c r="Y159" i="1"/>
  <c r="X159" i="1"/>
  <c r="W159" i="1"/>
  <c r="V159" i="1"/>
  <c r="U159" i="1"/>
  <c r="S159" i="1"/>
  <c r="R159" i="1"/>
  <c r="Q159" i="1"/>
  <c r="P159" i="1"/>
  <c r="N159" i="1"/>
  <c r="L159" i="1"/>
  <c r="AH158" i="1"/>
  <c r="AG158" i="1"/>
  <c r="AF158" i="1"/>
  <c r="AE158" i="1"/>
  <c r="AD158" i="1"/>
  <c r="AC158" i="1"/>
  <c r="AB158" i="1"/>
  <c r="AA158" i="1"/>
  <c r="Y158" i="1"/>
  <c r="X158" i="1"/>
  <c r="W158" i="1"/>
  <c r="V158" i="1"/>
  <c r="U158" i="1"/>
  <c r="S158" i="1"/>
  <c r="R158" i="1"/>
  <c r="Q158" i="1"/>
  <c r="P158" i="1"/>
  <c r="N158" i="1"/>
  <c r="L158" i="1"/>
  <c r="AH157" i="1"/>
  <c r="AG157" i="1"/>
  <c r="AF157" i="1"/>
  <c r="AE157" i="1"/>
  <c r="AD157" i="1"/>
  <c r="AC157" i="1"/>
  <c r="AB157" i="1"/>
  <c r="AA157" i="1"/>
  <c r="Y157" i="1"/>
  <c r="X157" i="1"/>
  <c r="W157" i="1"/>
  <c r="V157" i="1"/>
  <c r="U157" i="1"/>
  <c r="S157" i="1"/>
  <c r="R157" i="1"/>
  <c r="Q157" i="1"/>
  <c r="P157" i="1"/>
  <c r="N157" i="1"/>
  <c r="L157" i="1"/>
  <c r="AH156" i="1"/>
  <c r="AG156" i="1"/>
  <c r="AF156" i="1"/>
  <c r="AE156" i="1"/>
  <c r="AD156" i="1"/>
  <c r="AC156" i="1"/>
  <c r="AB156" i="1"/>
  <c r="AA156" i="1"/>
  <c r="Y156" i="1"/>
  <c r="X156" i="1"/>
  <c r="W156" i="1"/>
  <c r="V156" i="1"/>
  <c r="U156" i="1"/>
  <c r="S156" i="1"/>
  <c r="R156" i="1"/>
  <c r="Q156" i="1"/>
  <c r="P156" i="1"/>
  <c r="N156" i="1"/>
  <c r="L156" i="1"/>
  <c r="AH155" i="1"/>
  <c r="AG155" i="1"/>
  <c r="AF155" i="1"/>
  <c r="AE155" i="1"/>
  <c r="AD155" i="1"/>
  <c r="AC155" i="1"/>
  <c r="AB155" i="1"/>
  <c r="AA155" i="1"/>
  <c r="Y155" i="1"/>
  <c r="X155" i="1"/>
  <c r="W155" i="1"/>
  <c r="V155" i="1"/>
  <c r="U155" i="1"/>
  <c r="S155" i="1"/>
  <c r="R155" i="1"/>
  <c r="Q155" i="1"/>
  <c r="P155" i="1"/>
  <c r="N155" i="1"/>
  <c r="L155" i="1"/>
  <c r="AH154" i="1"/>
  <c r="AG154" i="1"/>
  <c r="AF154" i="1"/>
  <c r="AE154" i="1"/>
  <c r="AD154" i="1"/>
  <c r="AC154" i="1"/>
  <c r="AB154" i="1"/>
  <c r="AA154" i="1"/>
  <c r="Y154" i="1"/>
  <c r="X154" i="1"/>
  <c r="W154" i="1"/>
  <c r="V154" i="1"/>
  <c r="U154" i="1"/>
  <c r="S154" i="1"/>
  <c r="R154" i="1"/>
  <c r="Q154" i="1"/>
  <c r="P154" i="1"/>
  <c r="N154" i="1"/>
  <c r="L154" i="1"/>
  <c r="AH153" i="1"/>
  <c r="AG153" i="1"/>
  <c r="AF153" i="1"/>
  <c r="AE153" i="1"/>
  <c r="AD153" i="1"/>
  <c r="AC153" i="1"/>
  <c r="AB153" i="1"/>
  <c r="AA153" i="1"/>
  <c r="Y153" i="1"/>
  <c r="X153" i="1"/>
  <c r="W153" i="1"/>
  <c r="V153" i="1"/>
  <c r="U153" i="1"/>
  <c r="S153" i="1"/>
  <c r="R153" i="1"/>
  <c r="Q153" i="1"/>
  <c r="P153" i="1"/>
  <c r="N153" i="1"/>
  <c r="L153" i="1"/>
  <c r="AH152" i="1"/>
  <c r="AG152" i="1"/>
  <c r="AF152" i="1"/>
  <c r="AE152" i="1"/>
  <c r="AD152" i="1"/>
  <c r="AC152" i="1"/>
  <c r="AB152" i="1"/>
  <c r="AA152" i="1"/>
  <c r="Y152" i="1"/>
  <c r="X152" i="1"/>
  <c r="W152" i="1"/>
  <c r="V152" i="1"/>
  <c r="U152" i="1"/>
  <c r="S152" i="1"/>
  <c r="R152" i="1"/>
  <c r="Q152" i="1"/>
  <c r="P152" i="1"/>
  <c r="N152" i="1"/>
  <c r="L152" i="1"/>
  <c r="AH151" i="1"/>
  <c r="AG151" i="1"/>
  <c r="AF151" i="1"/>
  <c r="AE151" i="1"/>
  <c r="AD151" i="1"/>
  <c r="AC151" i="1"/>
  <c r="AB151" i="1"/>
  <c r="AA151" i="1"/>
  <c r="Y151" i="1"/>
  <c r="X151" i="1"/>
  <c r="W151" i="1"/>
  <c r="V151" i="1"/>
  <c r="U151" i="1"/>
  <c r="S151" i="1"/>
  <c r="R151" i="1"/>
  <c r="Q151" i="1"/>
  <c r="P151" i="1"/>
  <c r="N151" i="1"/>
  <c r="L151" i="1"/>
  <c r="AH150" i="1"/>
  <c r="AG150" i="1"/>
  <c r="AF150" i="1"/>
  <c r="AE150" i="1"/>
  <c r="AD150" i="1"/>
  <c r="AC150" i="1"/>
  <c r="AB150" i="1"/>
  <c r="AA150" i="1"/>
  <c r="Y150" i="1"/>
  <c r="X150" i="1"/>
  <c r="W150" i="1"/>
  <c r="V150" i="1"/>
  <c r="U150" i="1"/>
  <c r="S150" i="1"/>
  <c r="R150" i="1"/>
  <c r="Q150" i="1"/>
  <c r="P150" i="1"/>
  <c r="N150" i="1"/>
  <c r="L150" i="1"/>
  <c r="AH149" i="1"/>
  <c r="AG149" i="1"/>
  <c r="AF149" i="1"/>
  <c r="AE149" i="1"/>
  <c r="AD149" i="1"/>
  <c r="AC149" i="1"/>
  <c r="AB149" i="1"/>
  <c r="AA149" i="1"/>
  <c r="Y149" i="1"/>
  <c r="X149" i="1"/>
  <c r="W149" i="1"/>
  <c r="V149" i="1"/>
  <c r="U149" i="1"/>
  <c r="S149" i="1"/>
  <c r="R149" i="1"/>
  <c r="Q149" i="1"/>
  <c r="P149" i="1"/>
  <c r="N149" i="1"/>
  <c r="L149" i="1"/>
  <c r="AH148" i="1"/>
  <c r="AG148" i="1"/>
  <c r="AF148" i="1"/>
  <c r="AE148" i="1"/>
  <c r="AD148" i="1"/>
  <c r="AC148" i="1"/>
  <c r="AB148" i="1"/>
  <c r="AA148" i="1"/>
  <c r="Y148" i="1"/>
  <c r="X148" i="1"/>
  <c r="W148" i="1"/>
  <c r="V148" i="1"/>
  <c r="U148" i="1"/>
  <c r="S148" i="1"/>
  <c r="R148" i="1"/>
  <c r="Q148" i="1"/>
  <c r="P148" i="1"/>
  <c r="N148" i="1"/>
  <c r="L148" i="1"/>
  <c r="AH147" i="1"/>
  <c r="AG147" i="1"/>
  <c r="AF147" i="1"/>
  <c r="AE147" i="1"/>
  <c r="AD147" i="1"/>
  <c r="AC147" i="1"/>
  <c r="AB147" i="1"/>
  <c r="AA147" i="1"/>
  <c r="Y147" i="1"/>
  <c r="X147" i="1"/>
  <c r="W147" i="1"/>
  <c r="V147" i="1"/>
  <c r="U147" i="1"/>
  <c r="S147" i="1"/>
  <c r="R147" i="1"/>
  <c r="Q147" i="1"/>
  <c r="P147" i="1"/>
  <c r="N147" i="1"/>
  <c r="L147" i="1"/>
  <c r="AH146" i="1"/>
  <c r="AG146" i="1"/>
  <c r="AF146" i="1"/>
  <c r="AE146" i="1"/>
  <c r="AD146" i="1"/>
  <c r="AC146" i="1"/>
  <c r="AB146" i="1"/>
  <c r="AA146" i="1"/>
  <c r="Y146" i="1"/>
  <c r="X146" i="1"/>
  <c r="W146" i="1"/>
  <c r="V146" i="1"/>
  <c r="U146" i="1"/>
  <c r="S146" i="1"/>
  <c r="R146" i="1"/>
  <c r="Q146" i="1"/>
  <c r="P146" i="1"/>
  <c r="N146" i="1"/>
  <c r="L146" i="1"/>
  <c r="AH145" i="1"/>
  <c r="AG145" i="1"/>
  <c r="AF145" i="1"/>
  <c r="AE145" i="1"/>
  <c r="AD145" i="1"/>
  <c r="AC145" i="1"/>
  <c r="AB145" i="1"/>
  <c r="AA145" i="1"/>
  <c r="Y145" i="1"/>
  <c r="X145" i="1"/>
  <c r="W145" i="1"/>
  <c r="V145" i="1"/>
  <c r="U145" i="1"/>
  <c r="S145" i="1"/>
  <c r="R145" i="1"/>
  <c r="Q145" i="1"/>
  <c r="P145" i="1"/>
  <c r="N145" i="1"/>
  <c r="L145" i="1"/>
  <c r="AH144" i="1"/>
  <c r="AG144" i="1"/>
  <c r="AF144" i="1"/>
  <c r="AE144" i="1"/>
  <c r="AD144" i="1"/>
  <c r="AC144" i="1"/>
  <c r="AB144" i="1"/>
  <c r="AA144" i="1"/>
  <c r="Y144" i="1"/>
  <c r="X144" i="1"/>
  <c r="W144" i="1"/>
  <c r="V144" i="1"/>
  <c r="U144" i="1"/>
  <c r="S144" i="1"/>
  <c r="R144" i="1"/>
  <c r="Q144" i="1"/>
  <c r="P144" i="1"/>
  <c r="N144" i="1"/>
  <c r="L144" i="1"/>
  <c r="AH143" i="1"/>
  <c r="AG143" i="1"/>
  <c r="AF143" i="1"/>
  <c r="AE143" i="1"/>
  <c r="AD143" i="1"/>
  <c r="AC143" i="1"/>
  <c r="AB143" i="1"/>
  <c r="AA143" i="1"/>
  <c r="Y143" i="1"/>
  <c r="X143" i="1"/>
  <c r="W143" i="1"/>
  <c r="V143" i="1"/>
  <c r="U143" i="1"/>
  <c r="S143" i="1"/>
  <c r="R143" i="1"/>
  <c r="Q143" i="1"/>
  <c r="P143" i="1"/>
  <c r="N143" i="1"/>
  <c r="L143" i="1"/>
  <c r="AH142" i="1"/>
  <c r="AG142" i="1"/>
  <c r="AF142" i="1"/>
  <c r="AE142" i="1"/>
  <c r="AD142" i="1"/>
  <c r="AC142" i="1"/>
  <c r="AB142" i="1"/>
  <c r="AA142" i="1"/>
  <c r="Y142" i="1"/>
  <c r="X142" i="1"/>
  <c r="W142" i="1"/>
  <c r="V142" i="1"/>
  <c r="U142" i="1"/>
  <c r="S142" i="1"/>
  <c r="R142" i="1"/>
  <c r="Q142" i="1"/>
  <c r="P142" i="1"/>
  <c r="N142" i="1"/>
  <c r="L142" i="1"/>
  <c r="AH141" i="1"/>
  <c r="AG141" i="1"/>
  <c r="AF141" i="1"/>
  <c r="AE141" i="1"/>
  <c r="AD141" i="1"/>
  <c r="AC141" i="1"/>
  <c r="AB141" i="1"/>
  <c r="AA141" i="1"/>
  <c r="Y141" i="1"/>
  <c r="X141" i="1"/>
  <c r="W141" i="1"/>
  <c r="V141" i="1"/>
  <c r="U141" i="1"/>
  <c r="S141" i="1"/>
  <c r="R141" i="1"/>
  <c r="Q141" i="1"/>
  <c r="P141" i="1"/>
  <c r="N141" i="1"/>
  <c r="L141" i="1"/>
  <c r="AH140" i="1"/>
  <c r="AG140" i="1"/>
  <c r="AF140" i="1"/>
  <c r="AE140" i="1"/>
  <c r="AD140" i="1"/>
  <c r="AC140" i="1"/>
  <c r="AB140" i="1"/>
  <c r="AA140" i="1"/>
  <c r="Y140" i="1"/>
  <c r="X140" i="1"/>
  <c r="W140" i="1"/>
  <c r="V140" i="1"/>
  <c r="U140" i="1"/>
  <c r="S140" i="1"/>
  <c r="R140" i="1"/>
  <c r="Q140" i="1"/>
  <c r="P140" i="1"/>
  <c r="N140" i="1"/>
  <c r="L140" i="1"/>
  <c r="AH139" i="1"/>
  <c r="AG139" i="1"/>
  <c r="AF139" i="1"/>
  <c r="AE139" i="1"/>
  <c r="AD139" i="1"/>
  <c r="AC139" i="1"/>
  <c r="AB139" i="1"/>
  <c r="AA139" i="1"/>
  <c r="Y139" i="1"/>
  <c r="X139" i="1"/>
  <c r="W139" i="1"/>
  <c r="V139" i="1"/>
  <c r="U139" i="1"/>
  <c r="S139" i="1"/>
  <c r="R139" i="1"/>
  <c r="Q139" i="1"/>
  <c r="P139" i="1"/>
  <c r="N139" i="1"/>
  <c r="L139" i="1"/>
  <c r="AH138" i="1"/>
  <c r="AG138" i="1"/>
  <c r="AF138" i="1"/>
  <c r="AE138" i="1"/>
  <c r="AD138" i="1"/>
  <c r="AC138" i="1"/>
  <c r="AB138" i="1"/>
  <c r="AA138" i="1"/>
  <c r="Y138" i="1"/>
  <c r="X138" i="1"/>
  <c r="W138" i="1"/>
  <c r="V138" i="1"/>
  <c r="U138" i="1"/>
  <c r="S138" i="1"/>
  <c r="R138" i="1"/>
  <c r="Q138" i="1"/>
  <c r="P138" i="1"/>
  <c r="N138" i="1"/>
  <c r="L138" i="1"/>
  <c r="AH137" i="1"/>
  <c r="AG137" i="1"/>
  <c r="AF137" i="1"/>
  <c r="AE137" i="1"/>
  <c r="AD137" i="1"/>
  <c r="AC137" i="1"/>
  <c r="AB137" i="1"/>
  <c r="AA137" i="1"/>
  <c r="Y137" i="1"/>
  <c r="X137" i="1"/>
  <c r="W137" i="1"/>
  <c r="V137" i="1"/>
  <c r="U137" i="1"/>
  <c r="S137" i="1"/>
  <c r="R137" i="1"/>
  <c r="Q137" i="1"/>
  <c r="P137" i="1"/>
  <c r="N137" i="1"/>
  <c r="L137" i="1"/>
  <c r="AH136" i="1"/>
  <c r="AG136" i="1"/>
  <c r="AF136" i="1"/>
  <c r="AE136" i="1"/>
  <c r="AD136" i="1"/>
  <c r="AC136" i="1"/>
  <c r="AB136" i="1"/>
  <c r="AA136" i="1"/>
  <c r="Y136" i="1"/>
  <c r="X136" i="1"/>
  <c r="W136" i="1"/>
  <c r="V136" i="1"/>
  <c r="U136" i="1"/>
  <c r="S136" i="1"/>
  <c r="R136" i="1"/>
  <c r="Q136" i="1"/>
  <c r="P136" i="1"/>
  <c r="N136" i="1"/>
  <c r="L136" i="1"/>
  <c r="AH135" i="1"/>
  <c r="AG135" i="1"/>
  <c r="AF135" i="1"/>
  <c r="AE135" i="1"/>
  <c r="AD135" i="1"/>
  <c r="AC135" i="1"/>
  <c r="AB135" i="1"/>
  <c r="AA135" i="1"/>
  <c r="Y135" i="1"/>
  <c r="X135" i="1"/>
  <c r="W135" i="1"/>
  <c r="V135" i="1"/>
  <c r="U135" i="1"/>
  <c r="S135" i="1"/>
  <c r="R135" i="1"/>
  <c r="Q135" i="1"/>
  <c r="P135" i="1"/>
  <c r="N135" i="1"/>
  <c r="L135" i="1"/>
  <c r="AH134" i="1"/>
  <c r="AG134" i="1"/>
  <c r="AF134" i="1"/>
  <c r="AE134" i="1"/>
  <c r="AD134" i="1"/>
  <c r="AC134" i="1"/>
  <c r="AB134" i="1"/>
  <c r="AA134" i="1"/>
  <c r="Y134" i="1"/>
  <c r="X134" i="1"/>
  <c r="W134" i="1"/>
  <c r="V134" i="1"/>
  <c r="U134" i="1"/>
  <c r="S134" i="1"/>
  <c r="R134" i="1"/>
  <c r="Q134" i="1"/>
  <c r="P134" i="1"/>
  <c r="N134" i="1"/>
  <c r="L134" i="1"/>
  <c r="AH133" i="1"/>
  <c r="AG133" i="1"/>
  <c r="AF133" i="1"/>
  <c r="AE133" i="1"/>
  <c r="AD133" i="1"/>
  <c r="AC133" i="1"/>
  <c r="AB133" i="1"/>
  <c r="AA133" i="1"/>
  <c r="Y133" i="1"/>
  <c r="X133" i="1"/>
  <c r="W133" i="1"/>
  <c r="V133" i="1"/>
  <c r="U133" i="1"/>
  <c r="S133" i="1"/>
  <c r="R133" i="1"/>
  <c r="Q133" i="1"/>
  <c r="P133" i="1"/>
  <c r="N133" i="1"/>
  <c r="L133" i="1"/>
  <c r="AH132" i="1"/>
  <c r="AG132" i="1"/>
  <c r="AF132" i="1"/>
  <c r="AE132" i="1"/>
  <c r="AD132" i="1"/>
  <c r="AC132" i="1"/>
  <c r="AB132" i="1"/>
  <c r="AA132" i="1"/>
  <c r="Y132" i="1"/>
  <c r="X132" i="1"/>
  <c r="W132" i="1"/>
  <c r="V132" i="1"/>
  <c r="U132" i="1"/>
  <c r="S132" i="1"/>
  <c r="R132" i="1"/>
  <c r="Q132" i="1"/>
  <c r="P132" i="1"/>
  <c r="N132" i="1"/>
  <c r="L132" i="1"/>
  <c r="AH131" i="1"/>
  <c r="AG131" i="1"/>
  <c r="AF131" i="1"/>
  <c r="AE131" i="1"/>
  <c r="AD131" i="1"/>
  <c r="AC131" i="1"/>
  <c r="AB131" i="1"/>
  <c r="AA131" i="1"/>
  <c r="Y131" i="1"/>
  <c r="X131" i="1"/>
  <c r="W131" i="1"/>
  <c r="V131" i="1"/>
  <c r="U131" i="1"/>
  <c r="S131" i="1"/>
  <c r="R131" i="1"/>
  <c r="Q131" i="1"/>
  <c r="P131" i="1"/>
  <c r="N131" i="1"/>
  <c r="L131" i="1"/>
  <c r="AH130" i="1"/>
  <c r="AG130" i="1"/>
  <c r="AF130" i="1"/>
  <c r="AE130" i="1"/>
  <c r="AD130" i="1"/>
  <c r="AC130" i="1"/>
  <c r="AB130" i="1"/>
  <c r="AA130" i="1"/>
  <c r="Y130" i="1"/>
  <c r="X130" i="1"/>
  <c r="W130" i="1"/>
  <c r="V130" i="1"/>
  <c r="U130" i="1"/>
  <c r="S130" i="1"/>
  <c r="R130" i="1"/>
  <c r="Q130" i="1"/>
  <c r="P130" i="1"/>
  <c r="N130" i="1"/>
  <c r="L130" i="1"/>
  <c r="AH129" i="1"/>
  <c r="AG129" i="1"/>
  <c r="AF129" i="1"/>
  <c r="AE129" i="1"/>
  <c r="AD129" i="1"/>
  <c r="AC129" i="1"/>
  <c r="AB129" i="1"/>
  <c r="AA129" i="1"/>
  <c r="Y129" i="1"/>
  <c r="X129" i="1"/>
  <c r="W129" i="1"/>
  <c r="V129" i="1"/>
  <c r="U129" i="1"/>
  <c r="S129" i="1"/>
  <c r="R129" i="1"/>
  <c r="Q129" i="1"/>
  <c r="P129" i="1"/>
  <c r="N129" i="1"/>
  <c r="L129" i="1"/>
  <c r="AH128" i="1"/>
  <c r="AG128" i="1"/>
  <c r="AF128" i="1"/>
  <c r="AE128" i="1"/>
  <c r="AD128" i="1"/>
  <c r="AC128" i="1"/>
  <c r="AB128" i="1"/>
  <c r="AA128" i="1"/>
  <c r="Y128" i="1"/>
  <c r="X128" i="1"/>
  <c r="W128" i="1"/>
  <c r="V128" i="1"/>
  <c r="U128" i="1"/>
  <c r="S128" i="1"/>
  <c r="R128" i="1"/>
  <c r="Q128" i="1"/>
  <c r="P128" i="1"/>
  <c r="N128" i="1"/>
  <c r="L128" i="1"/>
  <c r="AH127" i="1"/>
  <c r="AG127" i="1"/>
  <c r="AF127" i="1"/>
  <c r="AE127" i="1"/>
  <c r="AD127" i="1"/>
  <c r="AC127" i="1"/>
  <c r="AB127" i="1"/>
  <c r="AA127" i="1"/>
  <c r="Y127" i="1"/>
  <c r="X127" i="1"/>
  <c r="W127" i="1"/>
  <c r="V127" i="1"/>
  <c r="U127" i="1"/>
  <c r="S127" i="1"/>
  <c r="R127" i="1"/>
  <c r="Q127" i="1"/>
  <c r="P127" i="1"/>
  <c r="N127" i="1"/>
  <c r="L127" i="1"/>
  <c r="AH126" i="1"/>
  <c r="AG126" i="1"/>
  <c r="AF126" i="1"/>
  <c r="AE126" i="1"/>
  <c r="AD126" i="1"/>
  <c r="AC126" i="1"/>
  <c r="AB126" i="1"/>
  <c r="AA126" i="1"/>
  <c r="Y126" i="1"/>
  <c r="X126" i="1"/>
  <c r="W126" i="1"/>
  <c r="V126" i="1"/>
  <c r="U126" i="1"/>
  <c r="S126" i="1"/>
  <c r="R126" i="1"/>
  <c r="Q126" i="1"/>
  <c r="P126" i="1"/>
  <c r="N126" i="1"/>
  <c r="L126" i="1"/>
  <c r="AH125" i="1"/>
  <c r="AG125" i="1"/>
  <c r="AF125" i="1"/>
  <c r="AE125" i="1"/>
  <c r="AD125" i="1"/>
  <c r="AC125" i="1"/>
  <c r="AB125" i="1"/>
  <c r="AA125" i="1"/>
  <c r="Y125" i="1"/>
  <c r="X125" i="1"/>
  <c r="W125" i="1"/>
  <c r="V125" i="1"/>
  <c r="U125" i="1"/>
  <c r="S125" i="1"/>
  <c r="R125" i="1"/>
  <c r="Q125" i="1"/>
  <c r="P125" i="1"/>
  <c r="N125" i="1"/>
  <c r="L125" i="1"/>
  <c r="AH124" i="1"/>
  <c r="AG124" i="1"/>
  <c r="AF124" i="1"/>
  <c r="AE124" i="1"/>
  <c r="AD124" i="1"/>
  <c r="AC124" i="1"/>
  <c r="AB124" i="1"/>
  <c r="AA124" i="1"/>
  <c r="Y124" i="1"/>
  <c r="X124" i="1"/>
  <c r="W124" i="1"/>
  <c r="V124" i="1"/>
  <c r="U124" i="1"/>
  <c r="S124" i="1"/>
  <c r="R124" i="1"/>
  <c r="Q124" i="1"/>
  <c r="P124" i="1"/>
  <c r="N124" i="1"/>
  <c r="L124" i="1"/>
  <c r="AH123" i="1"/>
  <c r="AG123" i="1"/>
  <c r="AF123" i="1"/>
  <c r="AE123" i="1"/>
  <c r="AD123" i="1"/>
  <c r="AC123" i="1"/>
  <c r="AB123" i="1"/>
  <c r="AA123" i="1"/>
  <c r="Y123" i="1"/>
  <c r="X123" i="1"/>
  <c r="W123" i="1"/>
  <c r="V123" i="1"/>
  <c r="U123" i="1"/>
  <c r="S123" i="1"/>
  <c r="R123" i="1"/>
  <c r="Q123" i="1"/>
  <c r="P123" i="1"/>
  <c r="N123" i="1"/>
  <c r="L123" i="1"/>
  <c r="AH122" i="1"/>
  <c r="AG122" i="1"/>
  <c r="AF122" i="1"/>
  <c r="AE122" i="1"/>
  <c r="AD122" i="1"/>
  <c r="AC122" i="1"/>
  <c r="AB122" i="1"/>
  <c r="AA122" i="1"/>
  <c r="Y122" i="1"/>
  <c r="X122" i="1"/>
  <c r="W122" i="1"/>
  <c r="V122" i="1"/>
  <c r="U122" i="1"/>
  <c r="S122" i="1"/>
  <c r="R122" i="1"/>
  <c r="Q122" i="1"/>
  <c r="P122" i="1"/>
  <c r="N122" i="1"/>
  <c r="L122" i="1"/>
  <c r="AH121" i="1"/>
  <c r="AG121" i="1"/>
  <c r="AF121" i="1"/>
  <c r="AE121" i="1"/>
  <c r="AD121" i="1"/>
  <c r="AC121" i="1"/>
  <c r="AB121" i="1"/>
  <c r="AA121" i="1"/>
  <c r="Y121" i="1"/>
  <c r="X121" i="1"/>
  <c r="W121" i="1"/>
  <c r="V121" i="1"/>
  <c r="U121" i="1"/>
  <c r="S121" i="1"/>
  <c r="R121" i="1"/>
  <c r="Q121" i="1"/>
  <c r="P121" i="1"/>
  <c r="N121" i="1"/>
  <c r="L121" i="1"/>
  <c r="AH120" i="1"/>
  <c r="AG120" i="1"/>
  <c r="AF120" i="1"/>
  <c r="AE120" i="1"/>
  <c r="AD120" i="1"/>
  <c r="AC120" i="1"/>
  <c r="AB120" i="1"/>
  <c r="AA120" i="1"/>
  <c r="Y120" i="1"/>
  <c r="X120" i="1"/>
  <c r="W120" i="1"/>
  <c r="V120" i="1"/>
  <c r="U120" i="1"/>
  <c r="S120" i="1"/>
  <c r="R120" i="1"/>
  <c r="Q120" i="1"/>
  <c r="P120" i="1"/>
  <c r="N120" i="1"/>
  <c r="L120" i="1"/>
  <c r="AH119" i="1"/>
  <c r="AG119" i="1"/>
  <c r="AF119" i="1"/>
  <c r="AE119" i="1"/>
  <c r="AD119" i="1"/>
  <c r="AC119" i="1"/>
  <c r="AB119" i="1"/>
  <c r="AA119" i="1"/>
  <c r="Y119" i="1"/>
  <c r="X119" i="1"/>
  <c r="W119" i="1"/>
  <c r="V119" i="1"/>
  <c r="U119" i="1"/>
  <c r="S119" i="1"/>
  <c r="R119" i="1"/>
  <c r="Q119" i="1"/>
  <c r="P119" i="1"/>
  <c r="N119" i="1"/>
  <c r="L119" i="1"/>
  <c r="AH118" i="1"/>
  <c r="AG118" i="1"/>
  <c r="AF118" i="1"/>
  <c r="AE118" i="1"/>
  <c r="AD118" i="1"/>
  <c r="AC118" i="1"/>
  <c r="AB118" i="1"/>
  <c r="AA118" i="1"/>
  <c r="Y118" i="1"/>
  <c r="X118" i="1"/>
  <c r="W118" i="1"/>
  <c r="V118" i="1"/>
  <c r="U118" i="1"/>
  <c r="S118" i="1"/>
  <c r="R118" i="1"/>
  <c r="Q118" i="1"/>
  <c r="P118" i="1"/>
  <c r="N118" i="1"/>
  <c r="L118" i="1"/>
  <c r="AH117" i="1"/>
  <c r="AG117" i="1"/>
  <c r="AF117" i="1"/>
  <c r="AE117" i="1"/>
  <c r="AD117" i="1"/>
  <c r="AC117" i="1"/>
  <c r="AB117" i="1"/>
  <c r="AA117" i="1"/>
  <c r="Y117" i="1"/>
  <c r="X117" i="1"/>
  <c r="W117" i="1"/>
  <c r="V117" i="1"/>
  <c r="U117" i="1"/>
  <c r="S117" i="1"/>
  <c r="R117" i="1"/>
  <c r="Q117" i="1"/>
  <c r="P117" i="1"/>
  <c r="N117" i="1"/>
  <c r="L117" i="1"/>
  <c r="AH116" i="1"/>
  <c r="AG116" i="1"/>
  <c r="AF116" i="1"/>
  <c r="AE116" i="1"/>
  <c r="AD116" i="1"/>
  <c r="AC116" i="1"/>
  <c r="AB116" i="1"/>
  <c r="AA116" i="1"/>
  <c r="Y116" i="1"/>
  <c r="X116" i="1"/>
  <c r="W116" i="1"/>
  <c r="V116" i="1"/>
  <c r="U116" i="1"/>
  <c r="S116" i="1"/>
  <c r="R116" i="1"/>
  <c r="Q116" i="1"/>
  <c r="P116" i="1"/>
  <c r="N116" i="1"/>
  <c r="L116" i="1"/>
  <c r="AH115" i="1"/>
  <c r="AG115" i="1"/>
  <c r="AF115" i="1"/>
  <c r="AE115" i="1"/>
  <c r="AD115" i="1"/>
  <c r="AC115" i="1"/>
  <c r="AB115" i="1"/>
  <c r="AA115" i="1"/>
  <c r="Y115" i="1"/>
  <c r="X115" i="1"/>
  <c r="W115" i="1"/>
  <c r="V115" i="1"/>
  <c r="U115" i="1"/>
  <c r="S115" i="1"/>
  <c r="R115" i="1"/>
  <c r="Q115" i="1"/>
  <c r="P115" i="1"/>
  <c r="N115" i="1"/>
  <c r="L115" i="1"/>
  <c r="AH114" i="1"/>
  <c r="AG114" i="1"/>
  <c r="AF114" i="1"/>
  <c r="AE114" i="1"/>
  <c r="AD114" i="1"/>
  <c r="AC114" i="1"/>
  <c r="AB114" i="1"/>
  <c r="AA114" i="1"/>
  <c r="Y114" i="1"/>
  <c r="X114" i="1"/>
  <c r="W114" i="1"/>
  <c r="V114" i="1"/>
  <c r="U114" i="1"/>
  <c r="S114" i="1"/>
  <c r="R114" i="1"/>
  <c r="Q114" i="1"/>
  <c r="P114" i="1"/>
  <c r="N114" i="1"/>
  <c r="L114" i="1"/>
  <c r="AH113" i="1"/>
  <c r="AG113" i="1"/>
  <c r="AF113" i="1"/>
  <c r="AE113" i="1"/>
  <c r="AD113" i="1"/>
  <c r="AC113" i="1"/>
  <c r="AB113" i="1"/>
  <c r="AA113" i="1"/>
  <c r="Y113" i="1"/>
  <c r="X113" i="1"/>
  <c r="W113" i="1"/>
  <c r="V113" i="1"/>
  <c r="U113" i="1"/>
  <c r="S113" i="1"/>
  <c r="R113" i="1"/>
  <c r="Q113" i="1"/>
  <c r="P113" i="1"/>
  <c r="N113" i="1"/>
  <c r="L113" i="1"/>
  <c r="AH112" i="1"/>
  <c r="AG112" i="1"/>
  <c r="AF112" i="1"/>
  <c r="AE112" i="1"/>
  <c r="AD112" i="1"/>
  <c r="AC112" i="1"/>
  <c r="AB112" i="1"/>
  <c r="AA112" i="1"/>
  <c r="Y112" i="1"/>
  <c r="X112" i="1"/>
  <c r="W112" i="1"/>
  <c r="V112" i="1"/>
  <c r="U112" i="1"/>
  <c r="S112" i="1"/>
  <c r="R112" i="1"/>
  <c r="Q112" i="1"/>
  <c r="P112" i="1"/>
  <c r="N112" i="1"/>
  <c r="L112" i="1"/>
  <c r="AH111" i="1"/>
  <c r="AG111" i="1"/>
  <c r="AF111" i="1"/>
  <c r="AE111" i="1"/>
  <c r="AD111" i="1"/>
  <c r="AC111" i="1"/>
  <c r="AB111" i="1"/>
  <c r="AA111" i="1"/>
  <c r="Y111" i="1"/>
  <c r="X111" i="1"/>
  <c r="W111" i="1"/>
  <c r="V111" i="1"/>
  <c r="U111" i="1"/>
  <c r="S111" i="1"/>
  <c r="R111" i="1"/>
  <c r="Q111" i="1"/>
  <c r="P111" i="1"/>
  <c r="N111" i="1"/>
  <c r="L111" i="1"/>
  <c r="AH110" i="1"/>
  <c r="AG110" i="1"/>
  <c r="AF110" i="1"/>
  <c r="AE110" i="1"/>
  <c r="AD110" i="1"/>
  <c r="AC110" i="1"/>
  <c r="AB110" i="1"/>
  <c r="AA110" i="1"/>
  <c r="Y110" i="1"/>
  <c r="X110" i="1"/>
  <c r="W110" i="1"/>
  <c r="V110" i="1"/>
  <c r="U110" i="1"/>
  <c r="S110" i="1"/>
  <c r="R110" i="1"/>
  <c r="Q110" i="1"/>
  <c r="P110" i="1"/>
  <c r="N110" i="1"/>
  <c r="L110" i="1"/>
  <c r="AH109" i="1"/>
  <c r="AG109" i="1"/>
  <c r="AF109" i="1"/>
  <c r="AE109" i="1"/>
  <c r="AD109" i="1"/>
  <c r="AC109" i="1"/>
  <c r="AB109" i="1"/>
  <c r="AA109" i="1"/>
  <c r="Y109" i="1"/>
  <c r="X109" i="1"/>
  <c r="W109" i="1"/>
  <c r="V109" i="1"/>
  <c r="U109" i="1"/>
  <c r="S109" i="1"/>
  <c r="R109" i="1"/>
  <c r="Q109" i="1"/>
  <c r="P109" i="1"/>
  <c r="N109" i="1"/>
  <c r="L109" i="1"/>
  <c r="AH108" i="1"/>
  <c r="AG108" i="1"/>
  <c r="AF108" i="1"/>
  <c r="AE108" i="1"/>
  <c r="AD108" i="1"/>
  <c r="AC108" i="1"/>
  <c r="AB108" i="1"/>
  <c r="AA108" i="1"/>
  <c r="Y108" i="1"/>
  <c r="X108" i="1"/>
  <c r="W108" i="1"/>
  <c r="V108" i="1"/>
  <c r="U108" i="1"/>
  <c r="S108" i="1"/>
  <c r="R108" i="1"/>
  <c r="Q108" i="1"/>
  <c r="P108" i="1"/>
  <c r="N108" i="1"/>
  <c r="L108" i="1"/>
  <c r="AH107" i="1"/>
  <c r="AG107" i="1"/>
  <c r="AF107" i="1"/>
  <c r="AE107" i="1"/>
  <c r="AD107" i="1"/>
  <c r="AC107" i="1"/>
  <c r="AB107" i="1"/>
  <c r="AA107" i="1"/>
  <c r="Y107" i="1"/>
  <c r="X107" i="1"/>
  <c r="W107" i="1"/>
  <c r="V107" i="1"/>
  <c r="U107" i="1"/>
  <c r="S107" i="1"/>
  <c r="R107" i="1"/>
  <c r="Q107" i="1"/>
  <c r="P107" i="1"/>
  <c r="N107" i="1"/>
  <c r="L107" i="1"/>
  <c r="AH106" i="1"/>
  <c r="AG106" i="1"/>
  <c r="AF106" i="1"/>
  <c r="AE106" i="1"/>
  <c r="AD106" i="1"/>
  <c r="AC106" i="1"/>
  <c r="AB106" i="1"/>
  <c r="AA106" i="1"/>
  <c r="Y106" i="1"/>
  <c r="X106" i="1"/>
  <c r="W106" i="1"/>
  <c r="V106" i="1"/>
  <c r="U106" i="1"/>
  <c r="S106" i="1"/>
  <c r="R106" i="1"/>
  <c r="Q106" i="1"/>
  <c r="P106" i="1"/>
  <c r="N106" i="1"/>
  <c r="L106" i="1"/>
  <c r="AH105" i="1"/>
  <c r="AG105" i="1"/>
  <c r="AF105" i="1"/>
  <c r="AE105" i="1"/>
  <c r="AD105" i="1"/>
  <c r="AC105" i="1"/>
  <c r="AB105" i="1"/>
  <c r="AA105" i="1"/>
  <c r="Y105" i="1"/>
  <c r="X105" i="1"/>
  <c r="W105" i="1"/>
  <c r="V105" i="1"/>
  <c r="U105" i="1"/>
  <c r="S105" i="1"/>
  <c r="R105" i="1"/>
  <c r="Q105" i="1"/>
  <c r="P105" i="1"/>
  <c r="N105" i="1"/>
  <c r="L105" i="1"/>
  <c r="AH104" i="1"/>
  <c r="AG104" i="1"/>
  <c r="AF104" i="1"/>
  <c r="AE104" i="1"/>
  <c r="AD104" i="1"/>
  <c r="AC104" i="1"/>
  <c r="AB104" i="1"/>
  <c r="AA104" i="1"/>
  <c r="Y104" i="1"/>
  <c r="X104" i="1"/>
  <c r="W104" i="1"/>
  <c r="V104" i="1"/>
  <c r="U104" i="1"/>
  <c r="S104" i="1"/>
  <c r="R104" i="1"/>
  <c r="Q104" i="1"/>
  <c r="P104" i="1"/>
  <c r="N104" i="1"/>
  <c r="L104" i="1"/>
  <c r="AH103" i="1"/>
  <c r="AG103" i="1"/>
  <c r="AF103" i="1"/>
  <c r="AE103" i="1"/>
  <c r="AD103" i="1"/>
  <c r="AC103" i="1"/>
  <c r="AB103" i="1"/>
  <c r="AA103" i="1"/>
  <c r="Y103" i="1"/>
  <c r="X103" i="1"/>
  <c r="W103" i="1"/>
  <c r="V103" i="1"/>
  <c r="U103" i="1"/>
  <c r="S103" i="1"/>
  <c r="R103" i="1"/>
  <c r="Q103" i="1"/>
  <c r="P103" i="1"/>
  <c r="N103" i="1"/>
  <c r="L103" i="1"/>
  <c r="AH102" i="1"/>
  <c r="AG102" i="1"/>
  <c r="AF102" i="1"/>
  <c r="AE102" i="1"/>
  <c r="AD102" i="1"/>
  <c r="AC102" i="1"/>
  <c r="AB102" i="1"/>
  <c r="AA102" i="1"/>
  <c r="Y102" i="1"/>
  <c r="X102" i="1"/>
  <c r="W102" i="1"/>
  <c r="V102" i="1"/>
  <c r="U102" i="1"/>
  <c r="S102" i="1"/>
  <c r="R102" i="1"/>
  <c r="Q102" i="1"/>
  <c r="P102" i="1"/>
  <c r="N102" i="1"/>
  <c r="L102" i="1"/>
  <c r="AH101" i="1"/>
  <c r="AG101" i="1"/>
  <c r="AF101" i="1"/>
  <c r="AE101" i="1"/>
  <c r="AD101" i="1"/>
  <c r="AC101" i="1"/>
  <c r="AB101" i="1"/>
  <c r="AA101" i="1"/>
  <c r="Y101" i="1"/>
  <c r="X101" i="1"/>
  <c r="W101" i="1"/>
  <c r="V101" i="1"/>
  <c r="U101" i="1"/>
  <c r="S101" i="1"/>
  <c r="R101" i="1"/>
  <c r="Q101" i="1"/>
  <c r="P101" i="1"/>
  <c r="N101" i="1"/>
  <c r="L101" i="1"/>
  <c r="AH100" i="1"/>
  <c r="AG100" i="1"/>
  <c r="AF100" i="1"/>
  <c r="AE100" i="1"/>
  <c r="AD100" i="1"/>
  <c r="AC100" i="1"/>
  <c r="AB100" i="1"/>
  <c r="AA100" i="1"/>
  <c r="Y100" i="1"/>
  <c r="X100" i="1"/>
  <c r="W100" i="1"/>
  <c r="V100" i="1"/>
  <c r="U100" i="1"/>
  <c r="S100" i="1"/>
  <c r="R100" i="1"/>
  <c r="Q100" i="1"/>
  <c r="P100" i="1"/>
  <c r="N100" i="1"/>
  <c r="L100" i="1"/>
  <c r="AH99" i="1"/>
  <c r="AG99" i="1"/>
  <c r="AF99" i="1"/>
  <c r="AE99" i="1"/>
  <c r="AD99" i="1"/>
  <c r="AC99" i="1"/>
  <c r="AB99" i="1"/>
  <c r="AA99" i="1"/>
  <c r="Y99" i="1"/>
  <c r="X99" i="1"/>
  <c r="W99" i="1"/>
  <c r="V99" i="1"/>
  <c r="U99" i="1"/>
  <c r="S99" i="1"/>
  <c r="R99" i="1"/>
  <c r="Q99" i="1"/>
  <c r="P99" i="1"/>
  <c r="N99" i="1"/>
  <c r="L99" i="1"/>
  <c r="AH98" i="1"/>
  <c r="AG98" i="1"/>
  <c r="AF98" i="1"/>
  <c r="AE98" i="1"/>
  <c r="AD98" i="1"/>
  <c r="AC98" i="1"/>
  <c r="AB98" i="1"/>
  <c r="AA98" i="1"/>
  <c r="Y98" i="1"/>
  <c r="X98" i="1"/>
  <c r="W98" i="1"/>
  <c r="V98" i="1"/>
  <c r="U98" i="1"/>
  <c r="S98" i="1"/>
  <c r="R98" i="1"/>
  <c r="Q98" i="1"/>
  <c r="P98" i="1"/>
  <c r="N98" i="1"/>
  <c r="L98" i="1"/>
  <c r="AH97" i="1"/>
  <c r="AG97" i="1"/>
  <c r="AF97" i="1"/>
  <c r="AE97" i="1"/>
  <c r="AD97" i="1"/>
  <c r="AC97" i="1"/>
  <c r="AB97" i="1"/>
  <c r="AA97" i="1"/>
  <c r="Y97" i="1"/>
  <c r="X97" i="1"/>
  <c r="W97" i="1"/>
  <c r="V97" i="1"/>
  <c r="U97" i="1"/>
  <c r="S97" i="1"/>
  <c r="R97" i="1"/>
  <c r="Q97" i="1"/>
  <c r="P97" i="1"/>
  <c r="N97" i="1"/>
  <c r="L97" i="1"/>
  <c r="AH96" i="1"/>
  <c r="AG96" i="1"/>
  <c r="AF96" i="1"/>
  <c r="AE96" i="1"/>
  <c r="AD96" i="1"/>
  <c r="AC96" i="1"/>
  <c r="AB96" i="1"/>
  <c r="AA96" i="1"/>
  <c r="Y96" i="1"/>
  <c r="X96" i="1"/>
  <c r="W96" i="1"/>
  <c r="V96" i="1"/>
  <c r="U96" i="1"/>
  <c r="S96" i="1"/>
  <c r="R96" i="1"/>
  <c r="Q96" i="1"/>
  <c r="P96" i="1"/>
  <c r="N96" i="1"/>
  <c r="L96" i="1"/>
  <c r="AH95" i="1"/>
  <c r="AG95" i="1"/>
  <c r="AF95" i="1"/>
  <c r="AE95" i="1"/>
  <c r="AD95" i="1"/>
  <c r="AC95" i="1"/>
  <c r="AB95" i="1"/>
  <c r="AA95" i="1"/>
  <c r="Y95" i="1"/>
  <c r="X95" i="1"/>
  <c r="W95" i="1"/>
  <c r="V95" i="1"/>
  <c r="U95" i="1"/>
  <c r="S95" i="1"/>
  <c r="R95" i="1"/>
  <c r="Q95" i="1"/>
  <c r="P95" i="1"/>
  <c r="N95" i="1"/>
  <c r="L95" i="1"/>
  <c r="AH94" i="1"/>
  <c r="AG94" i="1"/>
  <c r="AF94" i="1"/>
  <c r="AE94" i="1"/>
  <c r="AD94" i="1"/>
  <c r="AC94" i="1"/>
  <c r="AB94" i="1"/>
  <c r="AA94" i="1"/>
  <c r="Y94" i="1"/>
  <c r="X94" i="1"/>
  <c r="W94" i="1"/>
  <c r="V94" i="1"/>
  <c r="U94" i="1"/>
  <c r="S94" i="1"/>
  <c r="R94" i="1"/>
  <c r="Q94" i="1"/>
  <c r="P94" i="1"/>
  <c r="N94" i="1"/>
  <c r="L94" i="1"/>
  <c r="AH93" i="1"/>
  <c r="AG93" i="1"/>
  <c r="AF93" i="1"/>
  <c r="AE93" i="1"/>
  <c r="AD93" i="1"/>
  <c r="AC93" i="1"/>
  <c r="AB93" i="1"/>
  <c r="AA93" i="1"/>
  <c r="Y93" i="1"/>
  <c r="X93" i="1"/>
  <c r="W93" i="1"/>
  <c r="V93" i="1"/>
  <c r="U93" i="1"/>
  <c r="S93" i="1"/>
  <c r="R93" i="1"/>
  <c r="Q93" i="1"/>
  <c r="P93" i="1"/>
  <c r="N93" i="1"/>
  <c r="L93" i="1"/>
  <c r="AH92" i="1"/>
  <c r="AG92" i="1"/>
  <c r="AF92" i="1"/>
  <c r="AE92" i="1"/>
  <c r="AD92" i="1"/>
  <c r="AC92" i="1"/>
  <c r="AB92" i="1"/>
  <c r="AA92" i="1"/>
  <c r="Y92" i="1"/>
  <c r="X92" i="1"/>
  <c r="W92" i="1"/>
  <c r="V92" i="1"/>
  <c r="U92" i="1"/>
  <c r="S92" i="1"/>
  <c r="R92" i="1"/>
  <c r="Q92" i="1"/>
  <c r="P92" i="1"/>
  <c r="N92" i="1"/>
  <c r="L92" i="1"/>
  <c r="AH91" i="1"/>
  <c r="AG91" i="1"/>
  <c r="AF91" i="1"/>
  <c r="AE91" i="1"/>
  <c r="AD91" i="1"/>
  <c r="AC91" i="1"/>
  <c r="AB91" i="1"/>
  <c r="AA91" i="1"/>
  <c r="Y91" i="1"/>
  <c r="X91" i="1"/>
  <c r="W91" i="1"/>
  <c r="V91" i="1"/>
  <c r="U91" i="1"/>
  <c r="S91" i="1"/>
  <c r="R91" i="1"/>
  <c r="Q91" i="1"/>
  <c r="P91" i="1"/>
  <c r="N91" i="1"/>
  <c r="L91" i="1"/>
  <c r="AH90" i="1"/>
  <c r="AG90" i="1"/>
  <c r="AF90" i="1"/>
  <c r="AE90" i="1"/>
  <c r="AD90" i="1"/>
  <c r="AC90" i="1"/>
  <c r="AB90" i="1"/>
  <c r="AA90" i="1"/>
  <c r="Y90" i="1"/>
  <c r="X90" i="1"/>
  <c r="W90" i="1"/>
  <c r="V90" i="1"/>
  <c r="U90" i="1"/>
  <c r="S90" i="1"/>
  <c r="R90" i="1"/>
  <c r="Q90" i="1"/>
  <c r="P90" i="1"/>
  <c r="N90" i="1"/>
  <c r="L90" i="1"/>
  <c r="AH89" i="1"/>
  <c r="AG89" i="1"/>
  <c r="AF89" i="1"/>
  <c r="AE89" i="1"/>
  <c r="AD89" i="1"/>
  <c r="AC89" i="1"/>
  <c r="AB89" i="1"/>
  <c r="AA89" i="1"/>
  <c r="Y89" i="1"/>
  <c r="X89" i="1"/>
  <c r="W89" i="1"/>
  <c r="V89" i="1"/>
  <c r="U89" i="1"/>
  <c r="S89" i="1"/>
  <c r="R89" i="1"/>
  <c r="Q89" i="1"/>
  <c r="P89" i="1"/>
  <c r="N89" i="1"/>
  <c r="L89" i="1"/>
  <c r="AH88" i="1"/>
  <c r="AG88" i="1"/>
  <c r="AF88" i="1"/>
  <c r="AE88" i="1"/>
  <c r="AD88" i="1"/>
  <c r="AC88" i="1"/>
  <c r="AB88" i="1"/>
  <c r="AA88" i="1"/>
  <c r="Y88" i="1"/>
  <c r="X88" i="1"/>
  <c r="W88" i="1"/>
  <c r="V88" i="1"/>
  <c r="U88" i="1"/>
  <c r="S88" i="1"/>
  <c r="R88" i="1"/>
  <c r="Q88" i="1"/>
  <c r="P88" i="1"/>
  <c r="N88" i="1"/>
  <c r="L88" i="1"/>
  <c r="AH87" i="1"/>
  <c r="AG87" i="1"/>
  <c r="AF87" i="1"/>
  <c r="AE87" i="1"/>
  <c r="AD87" i="1"/>
  <c r="AC87" i="1"/>
  <c r="AB87" i="1"/>
  <c r="AA87" i="1"/>
  <c r="Y87" i="1"/>
  <c r="X87" i="1"/>
  <c r="W87" i="1"/>
  <c r="V87" i="1"/>
  <c r="U87" i="1"/>
  <c r="S87" i="1"/>
  <c r="R87" i="1"/>
  <c r="Q87" i="1"/>
  <c r="P87" i="1"/>
  <c r="N87" i="1"/>
  <c r="L87" i="1"/>
  <c r="AH86" i="1"/>
  <c r="AG86" i="1"/>
  <c r="AF86" i="1"/>
  <c r="AE86" i="1"/>
  <c r="AD86" i="1"/>
  <c r="AC86" i="1"/>
  <c r="AB86" i="1"/>
  <c r="AA86" i="1"/>
  <c r="Y86" i="1"/>
  <c r="X86" i="1"/>
  <c r="W86" i="1"/>
  <c r="V86" i="1"/>
  <c r="U86" i="1"/>
  <c r="S86" i="1"/>
  <c r="R86" i="1"/>
  <c r="Q86" i="1"/>
  <c r="P86" i="1"/>
  <c r="N86" i="1"/>
  <c r="L86" i="1"/>
  <c r="AH85" i="1"/>
  <c r="AG85" i="1"/>
  <c r="AF85" i="1"/>
  <c r="AE85" i="1"/>
  <c r="AD85" i="1"/>
  <c r="AC85" i="1"/>
  <c r="AB85" i="1"/>
  <c r="AA85" i="1"/>
  <c r="Y85" i="1"/>
  <c r="X85" i="1"/>
  <c r="W85" i="1"/>
  <c r="V85" i="1"/>
  <c r="U85" i="1"/>
  <c r="S85" i="1"/>
  <c r="R85" i="1"/>
  <c r="Q85" i="1"/>
  <c r="P85" i="1"/>
  <c r="N85" i="1"/>
  <c r="L85" i="1"/>
  <c r="AH84" i="1"/>
  <c r="AG84" i="1"/>
  <c r="AF84" i="1"/>
  <c r="AE84" i="1"/>
  <c r="AD84" i="1"/>
  <c r="AC84" i="1"/>
  <c r="AB84" i="1"/>
  <c r="AA84" i="1"/>
  <c r="Y84" i="1"/>
  <c r="X84" i="1"/>
  <c r="W84" i="1"/>
  <c r="V84" i="1"/>
  <c r="U84" i="1"/>
  <c r="S84" i="1"/>
  <c r="R84" i="1"/>
  <c r="Q84" i="1"/>
  <c r="P84" i="1"/>
  <c r="N84" i="1"/>
  <c r="L84" i="1"/>
  <c r="AH83" i="1"/>
  <c r="AG83" i="1"/>
  <c r="AF83" i="1"/>
  <c r="AE83" i="1"/>
  <c r="AD83" i="1"/>
  <c r="AC83" i="1"/>
  <c r="AB83" i="1"/>
  <c r="AA83" i="1"/>
  <c r="Y83" i="1"/>
  <c r="X83" i="1"/>
  <c r="W83" i="1"/>
  <c r="V83" i="1"/>
  <c r="U83" i="1"/>
  <c r="S83" i="1"/>
  <c r="R83" i="1"/>
  <c r="Q83" i="1"/>
  <c r="P83" i="1"/>
  <c r="N83" i="1"/>
  <c r="L83" i="1"/>
  <c r="AH82" i="1"/>
  <c r="AG82" i="1"/>
  <c r="AF82" i="1"/>
  <c r="AE82" i="1"/>
  <c r="AD82" i="1"/>
  <c r="AC82" i="1"/>
  <c r="AB82" i="1"/>
  <c r="AA82" i="1"/>
  <c r="Y82" i="1"/>
  <c r="X82" i="1"/>
  <c r="W82" i="1"/>
  <c r="V82" i="1"/>
  <c r="U82" i="1"/>
  <c r="S82" i="1"/>
  <c r="R82" i="1"/>
  <c r="Q82" i="1"/>
  <c r="P82" i="1"/>
  <c r="N82" i="1"/>
  <c r="L82" i="1"/>
  <c r="AH81" i="1"/>
  <c r="AG81" i="1"/>
  <c r="AF81" i="1"/>
  <c r="AE81" i="1"/>
  <c r="AD81" i="1"/>
  <c r="AC81" i="1"/>
  <c r="AB81" i="1"/>
  <c r="AA81" i="1"/>
  <c r="Y81" i="1"/>
  <c r="X81" i="1"/>
  <c r="W81" i="1"/>
  <c r="V81" i="1"/>
  <c r="U81" i="1"/>
  <c r="S81" i="1"/>
  <c r="R81" i="1"/>
  <c r="Q81" i="1"/>
  <c r="P81" i="1"/>
  <c r="N81" i="1"/>
  <c r="L81" i="1"/>
  <c r="AH80" i="1"/>
  <c r="AG80" i="1"/>
  <c r="AF80" i="1"/>
  <c r="AE80" i="1"/>
  <c r="AD80" i="1"/>
  <c r="AC80" i="1"/>
  <c r="AB80" i="1"/>
  <c r="AA80" i="1"/>
  <c r="Y80" i="1"/>
  <c r="X80" i="1"/>
  <c r="W80" i="1"/>
  <c r="V80" i="1"/>
  <c r="U80" i="1"/>
  <c r="S80" i="1"/>
  <c r="R80" i="1"/>
  <c r="Q80" i="1"/>
  <c r="P80" i="1"/>
  <c r="N80" i="1"/>
  <c r="L80" i="1"/>
  <c r="AH79" i="1"/>
  <c r="AG79" i="1"/>
  <c r="AF79" i="1"/>
  <c r="AE79" i="1"/>
  <c r="AD79" i="1"/>
  <c r="AC79" i="1"/>
  <c r="AB79" i="1"/>
  <c r="AA79" i="1"/>
  <c r="Y79" i="1"/>
  <c r="X79" i="1"/>
  <c r="W79" i="1"/>
  <c r="V79" i="1"/>
  <c r="U79" i="1"/>
  <c r="S79" i="1"/>
  <c r="R79" i="1"/>
  <c r="Q79" i="1"/>
  <c r="P79" i="1"/>
  <c r="N79" i="1"/>
  <c r="L79" i="1"/>
  <c r="AH78" i="1"/>
  <c r="AG78" i="1"/>
  <c r="AF78" i="1"/>
  <c r="AE78" i="1"/>
  <c r="AD78" i="1"/>
  <c r="AC78" i="1"/>
  <c r="AB78" i="1"/>
  <c r="AA78" i="1"/>
  <c r="Y78" i="1"/>
  <c r="X78" i="1"/>
  <c r="W78" i="1"/>
  <c r="V78" i="1"/>
  <c r="U78" i="1"/>
  <c r="S78" i="1"/>
  <c r="R78" i="1"/>
  <c r="Q78" i="1"/>
  <c r="P78" i="1"/>
  <c r="N78" i="1"/>
  <c r="L78" i="1"/>
  <c r="AH77" i="1"/>
  <c r="AG77" i="1"/>
  <c r="AF77" i="1"/>
  <c r="AE77" i="1"/>
  <c r="AD77" i="1"/>
  <c r="AC77" i="1"/>
  <c r="AB77" i="1"/>
  <c r="AA77" i="1"/>
  <c r="Y77" i="1"/>
  <c r="X77" i="1"/>
  <c r="W77" i="1"/>
  <c r="V77" i="1"/>
  <c r="U77" i="1"/>
  <c r="S77" i="1"/>
  <c r="R77" i="1"/>
  <c r="Q77" i="1"/>
  <c r="P77" i="1"/>
  <c r="N77" i="1"/>
  <c r="L77" i="1"/>
  <c r="AH76" i="1"/>
  <c r="AG76" i="1"/>
  <c r="AF76" i="1"/>
  <c r="AE76" i="1"/>
  <c r="AD76" i="1"/>
  <c r="AC76" i="1"/>
  <c r="AB76" i="1"/>
  <c r="AA76" i="1"/>
  <c r="Y76" i="1"/>
  <c r="X76" i="1"/>
  <c r="W76" i="1"/>
  <c r="V76" i="1"/>
  <c r="U76" i="1"/>
  <c r="S76" i="1"/>
  <c r="R76" i="1"/>
  <c r="Q76" i="1"/>
  <c r="P76" i="1"/>
  <c r="N76" i="1"/>
  <c r="L76" i="1"/>
  <c r="AH75" i="1"/>
  <c r="AG75" i="1"/>
  <c r="AF75" i="1"/>
  <c r="AE75" i="1"/>
  <c r="AD75" i="1"/>
  <c r="AC75" i="1"/>
  <c r="AB75" i="1"/>
  <c r="AA75" i="1"/>
  <c r="Y75" i="1"/>
  <c r="X75" i="1"/>
  <c r="W75" i="1"/>
  <c r="V75" i="1"/>
  <c r="U75" i="1"/>
  <c r="S75" i="1"/>
  <c r="R75" i="1"/>
  <c r="Q75" i="1"/>
  <c r="P75" i="1"/>
  <c r="N75" i="1"/>
  <c r="L75" i="1"/>
  <c r="AH74" i="1"/>
  <c r="AG74" i="1"/>
  <c r="AF74" i="1"/>
  <c r="AE74" i="1"/>
  <c r="AD74" i="1"/>
  <c r="AC74" i="1"/>
  <c r="AB74" i="1"/>
  <c r="AA74" i="1"/>
  <c r="Y74" i="1"/>
  <c r="X74" i="1"/>
  <c r="W74" i="1"/>
  <c r="V74" i="1"/>
  <c r="U74" i="1"/>
  <c r="S74" i="1"/>
  <c r="R74" i="1"/>
  <c r="Q74" i="1"/>
  <c r="P74" i="1"/>
  <c r="N74" i="1"/>
  <c r="L74" i="1"/>
  <c r="AH73" i="1"/>
  <c r="AG73" i="1"/>
  <c r="AF73" i="1"/>
  <c r="AE73" i="1"/>
  <c r="AD73" i="1"/>
  <c r="AC73" i="1"/>
  <c r="AB73" i="1"/>
  <c r="AA73" i="1"/>
  <c r="Y73" i="1"/>
  <c r="X73" i="1"/>
  <c r="W73" i="1"/>
  <c r="V73" i="1"/>
  <c r="U73" i="1"/>
  <c r="S73" i="1"/>
  <c r="R73" i="1"/>
  <c r="Q73" i="1"/>
  <c r="P73" i="1"/>
  <c r="N73" i="1"/>
  <c r="L73" i="1"/>
  <c r="AH72" i="1"/>
  <c r="AG72" i="1"/>
  <c r="AF72" i="1"/>
  <c r="AE72" i="1"/>
  <c r="AD72" i="1"/>
  <c r="AC72" i="1"/>
  <c r="AB72" i="1"/>
  <c r="AA72" i="1"/>
  <c r="Y72" i="1"/>
  <c r="X72" i="1"/>
  <c r="W72" i="1"/>
  <c r="V72" i="1"/>
  <c r="U72" i="1"/>
  <c r="S72" i="1"/>
  <c r="R72" i="1"/>
  <c r="Q72" i="1"/>
  <c r="P72" i="1"/>
  <c r="N72" i="1"/>
  <c r="L72" i="1"/>
  <c r="AH71" i="1"/>
  <c r="AG71" i="1"/>
  <c r="AF71" i="1"/>
  <c r="AE71" i="1"/>
  <c r="AD71" i="1"/>
  <c r="AC71" i="1"/>
  <c r="AB71" i="1"/>
  <c r="AA71" i="1"/>
  <c r="Y71" i="1"/>
  <c r="X71" i="1"/>
  <c r="W71" i="1"/>
  <c r="V71" i="1"/>
  <c r="U71" i="1"/>
  <c r="S71" i="1"/>
  <c r="R71" i="1"/>
  <c r="Q71" i="1"/>
  <c r="P71" i="1"/>
  <c r="N71" i="1"/>
  <c r="L71" i="1"/>
  <c r="AH70" i="1"/>
  <c r="AG70" i="1"/>
  <c r="AF70" i="1"/>
  <c r="AE70" i="1"/>
  <c r="AD70" i="1"/>
  <c r="AC70" i="1"/>
  <c r="AB70" i="1"/>
  <c r="AA70" i="1"/>
  <c r="Y70" i="1"/>
  <c r="X70" i="1"/>
  <c r="W70" i="1"/>
  <c r="V70" i="1"/>
  <c r="U70" i="1"/>
  <c r="S70" i="1"/>
  <c r="R70" i="1"/>
  <c r="Q70" i="1"/>
  <c r="P70" i="1"/>
  <c r="N70" i="1"/>
  <c r="L70" i="1"/>
  <c r="AH69" i="1"/>
  <c r="AG69" i="1"/>
  <c r="AF69" i="1"/>
  <c r="AE69" i="1"/>
  <c r="AD69" i="1"/>
  <c r="AC69" i="1"/>
  <c r="AB69" i="1"/>
  <c r="AA69" i="1"/>
  <c r="Y69" i="1"/>
  <c r="X69" i="1"/>
  <c r="W69" i="1"/>
  <c r="V69" i="1"/>
  <c r="U69" i="1"/>
  <c r="S69" i="1"/>
  <c r="R69" i="1"/>
  <c r="Q69" i="1"/>
  <c r="P69" i="1"/>
  <c r="N69" i="1"/>
  <c r="L69" i="1"/>
  <c r="AH68" i="1"/>
  <c r="AG68" i="1"/>
  <c r="AF68" i="1"/>
  <c r="AE68" i="1"/>
  <c r="AD68" i="1"/>
  <c r="AC68" i="1"/>
  <c r="AB68" i="1"/>
  <c r="AA68" i="1"/>
  <c r="Y68" i="1"/>
  <c r="X68" i="1"/>
  <c r="W68" i="1"/>
  <c r="V68" i="1"/>
  <c r="U68" i="1"/>
  <c r="S68" i="1"/>
  <c r="R68" i="1"/>
  <c r="Q68" i="1"/>
  <c r="P68" i="1"/>
  <c r="N68" i="1"/>
  <c r="L68" i="1"/>
  <c r="AH67" i="1"/>
  <c r="AG67" i="1"/>
  <c r="AF67" i="1"/>
  <c r="AE67" i="1"/>
  <c r="AD67" i="1"/>
  <c r="AC67" i="1"/>
  <c r="AB67" i="1"/>
  <c r="AA67" i="1"/>
  <c r="Y67" i="1"/>
  <c r="X67" i="1"/>
  <c r="W67" i="1"/>
  <c r="V67" i="1"/>
  <c r="U67" i="1"/>
  <c r="S67" i="1"/>
  <c r="R67" i="1"/>
  <c r="Q67" i="1"/>
  <c r="P67" i="1"/>
  <c r="N67" i="1"/>
  <c r="L67" i="1"/>
  <c r="AH66" i="1"/>
  <c r="AG66" i="1"/>
  <c r="AF66" i="1"/>
  <c r="AE66" i="1"/>
  <c r="AD66" i="1"/>
  <c r="AC66" i="1"/>
  <c r="AB66" i="1"/>
  <c r="AA66" i="1"/>
  <c r="Y66" i="1"/>
  <c r="X66" i="1"/>
  <c r="W66" i="1"/>
  <c r="V66" i="1"/>
  <c r="U66" i="1"/>
  <c r="S66" i="1"/>
  <c r="R66" i="1"/>
  <c r="Q66" i="1"/>
  <c r="P66" i="1"/>
  <c r="N66" i="1"/>
  <c r="L66" i="1"/>
  <c r="AH65" i="1"/>
  <c r="AG65" i="1"/>
  <c r="AF65" i="1"/>
  <c r="AE65" i="1"/>
  <c r="AD65" i="1"/>
  <c r="AC65" i="1"/>
  <c r="AB65" i="1"/>
  <c r="AA65" i="1"/>
  <c r="Y65" i="1"/>
  <c r="X65" i="1"/>
  <c r="W65" i="1"/>
  <c r="V65" i="1"/>
  <c r="U65" i="1"/>
  <c r="S65" i="1"/>
  <c r="R65" i="1"/>
  <c r="Q65" i="1"/>
  <c r="P65" i="1"/>
  <c r="N65" i="1"/>
  <c r="L65" i="1"/>
  <c r="AH64" i="1"/>
  <c r="AG64" i="1"/>
  <c r="AF64" i="1"/>
  <c r="AE64" i="1"/>
  <c r="AD64" i="1"/>
  <c r="AC64" i="1"/>
  <c r="AB64" i="1"/>
  <c r="AA64" i="1"/>
  <c r="Y64" i="1"/>
  <c r="X64" i="1"/>
  <c r="W64" i="1"/>
  <c r="V64" i="1"/>
  <c r="U64" i="1"/>
  <c r="S64" i="1"/>
  <c r="R64" i="1"/>
  <c r="Q64" i="1"/>
  <c r="P64" i="1"/>
  <c r="N64" i="1"/>
  <c r="L64" i="1"/>
  <c r="AH63" i="1"/>
  <c r="AG63" i="1"/>
  <c r="AF63" i="1"/>
  <c r="AE63" i="1"/>
  <c r="AD63" i="1"/>
  <c r="AC63" i="1"/>
  <c r="AB63" i="1"/>
  <c r="AA63" i="1"/>
  <c r="Y63" i="1"/>
  <c r="X63" i="1"/>
  <c r="W63" i="1"/>
  <c r="V63" i="1"/>
  <c r="U63" i="1"/>
  <c r="S63" i="1"/>
  <c r="R63" i="1"/>
  <c r="Q63" i="1"/>
  <c r="P63" i="1"/>
  <c r="N63" i="1"/>
  <c r="L63" i="1"/>
  <c r="AH62" i="1"/>
  <c r="AG62" i="1"/>
  <c r="AF62" i="1"/>
  <c r="AE62" i="1"/>
  <c r="AD62" i="1"/>
  <c r="AC62" i="1"/>
  <c r="AB62" i="1"/>
  <c r="AA62" i="1"/>
  <c r="Y62" i="1"/>
  <c r="X62" i="1"/>
  <c r="W62" i="1"/>
  <c r="V62" i="1"/>
  <c r="U62" i="1"/>
  <c r="S62" i="1"/>
  <c r="R62" i="1"/>
  <c r="Q62" i="1"/>
  <c r="P62" i="1"/>
  <c r="N62" i="1"/>
  <c r="L62" i="1"/>
  <c r="AH61" i="1"/>
  <c r="AG61" i="1"/>
  <c r="AF61" i="1"/>
  <c r="AE61" i="1"/>
  <c r="AD61" i="1"/>
  <c r="AC61" i="1"/>
  <c r="AB61" i="1"/>
  <c r="AA61" i="1"/>
  <c r="Y61" i="1"/>
  <c r="X61" i="1"/>
  <c r="W61" i="1"/>
  <c r="V61" i="1"/>
  <c r="U61" i="1"/>
  <c r="S61" i="1"/>
  <c r="R61" i="1"/>
  <c r="Q61" i="1"/>
  <c r="P61" i="1"/>
  <c r="N61" i="1"/>
  <c r="L61" i="1"/>
  <c r="AH60" i="1"/>
  <c r="AG60" i="1"/>
  <c r="AF60" i="1"/>
  <c r="AE60" i="1"/>
  <c r="AD60" i="1"/>
  <c r="AC60" i="1"/>
  <c r="AB60" i="1"/>
  <c r="AA60" i="1"/>
  <c r="Y60" i="1"/>
  <c r="X60" i="1"/>
  <c r="W60" i="1"/>
  <c r="V60" i="1"/>
  <c r="U60" i="1"/>
  <c r="S60" i="1"/>
  <c r="R60" i="1"/>
  <c r="Q60" i="1"/>
  <c r="P60" i="1"/>
  <c r="N60" i="1"/>
  <c r="L60" i="1"/>
  <c r="AH59" i="1"/>
  <c r="AG59" i="1"/>
  <c r="AF59" i="1"/>
  <c r="AE59" i="1"/>
  <c r="AD59" i="1"/>
  <c r="AC59" i="1"/>
  <c r="AB59" i="1"/>
  <c r="AA59" i="1"/>
  <c r="Y59" i="1"/>
  <c r="X59" i="1"/>
  <c r="W59" i="1"/>
  <c r="V59" i="1"/>
  <c r="U59" i="1"/>
  <c r="S59" i="1"/>
  <c r="R59" i="1"/>
  <c r="Q59" i="1"/>
  <c r="P59" i="1"/>
  <c r="N59" i="1"/>
  <c r="L59" i="1"/>
  <c r="AH58" i="1"/>
  <c r="AG58" i="1"/>
  <c r="AF58" i="1"/>
  <c r="AE58" i="1"/>
  <c r="AD58" i="1"/>
  <c r="AC58" i="1"/>
  <c r="AB58" i="1"/>
  <c r="AA58" i="1"/>
  <c r="Y58" i="1"/>
  <c r="X58" i="1"/>
  <c r="W58" i="1"/>
  <c r="V58" i="1"/>
  <c r="U58" i="1"/>
  <c r="S58" i="1"/>
  <c r="R58" i="1"/>
  <c r="Q58" i="1"/>
  <c r="P58" i="1"/>
  <c r="N58" i="1"/>
  <c r="L58" i="1"/>
  <c r="AH57" i="1"/>
  <c r="AG57" i="1"/>
  <c r="AF57" i="1"/>
  <c r="AE57" i="1"/>
  <c r="AD57" i="1"/>
  <c r="AC57" i="1"/>
  <c r="AB57" i="1"/>
  <c r="AA57" i="1"/>
  <c r="Y57" i="1"/>
  <c r="X57" i="1"/>
  <c r="W57" i="1"/>
  <c r="V57" i="1"/>
  <c r="U57" i="1"/>
  <c r="S57" i="1"/>
  <c r="R57" i="1"/>
  <c r="Q57" i="1"/>
  <c r="P57" i="1"/>
  <c r="N57" i="1"/>
  <c r="L57" i="1"/>
  <c r="AH56" i="1"/>
  <c r="AG56" i="1"/>
  <c r="AF56" i="1"/>
  <c r="AE56" i="1"/>
  <c r="AD56" i="1"/>
  <c r="AC56" i="1"/>
  <c r="AB56" i="1"/>
  <c r="AA56" i="1"/>
  <c r="Y56" i="1"/>
  <c r="X56" i="1"/>
  <c r="W56" i="1"/>
  <c r="V56" i="1"/>
  <c r="U56" i="1"/>
  <c r="S56" i="1"/>
  <c r="R56" i="1"/>
  <c r="Q56" i="1"/>
  <c r="P56" i="1"/>
  <c r="N56" i="1"/>
  <c r="L56" i="1"/>
  <c r="AH55" i="1"/>
  <c r="AG55" i="1"/>
  <c r="AF55" i="1"/>
  <c r="AE55" i="1"/>
  <c r="AD55" i="1"/>
  <c r="AC55" i="1"/>
  <c r="AB55" i="1"/>
  <c r="AA55" i="1"/>
  <c r="Y55" i="1"/>
  <c r="X55" i="1"/>
  <c r="W55" i="1"/>
  <c r="V55" i="1"/>
  <c r="U55" i="1"/>
  <c r="S55" i="1"/>
  <c r="R55" i="1"/>
  <c r="Q55" i="1"/>
  <c r="P55" i="1"/>
  <c r="N55" i="1"/>
  <c r="L55" i="1"/>
  <c r="AH54" i="1"/>
  <c r="AG54" i="1"/>
  <c r="AF54" i="1"/>
  <c r="AE54" i="1"/>
  <c r="AD54" i="1"/>
  <c r="AC54" i="1"/>
  <c r="AB54" i="1"/>
  <c r="AA54" i="1"/>
  <c r="Y54" i="1"/>
  <c r="X54" i="1"/>
  <c r="W54" i="1"/>
  <c r="V54" i="1"/>
  <c r="U54" i="1"/>
  <c r="S54" i="1"/>
  <c r="R54" i="1"/>
  <c r="Q54" i="1"/>
  <c r="P54" i="1"/>
  <c r="N54" i="1"/>
  <c r="L54" i="1"/>
  <c r="AH53" i="1"/>
  <c r="AG53" i="1"/>
  <c r="AF53" i="1"/>
  <c r="AE53" i="1"/>
  <c r="AD53" i="1"/>
  <c r="AC53" i="1"/>
  <c r="AB53" i="1"/>
  <c r="AA53" i="1"/>
  <c r="Y53" i="1"/>
  <c r="X53" i="1"/>
  <c r="W53" i="1"/>
  <c r="V53" i="1"/>
  <c r="U53" i="1"/>
  <c r="S53" i="1"/>
  <c r="R53" i="1"/>
  <c r="Q53" i="1"/>
  <c r="P53" i="1"/>
  <c r="N53" i="1"/>
  <c r="L53" i="1"/>
  <c r="AH52" i="1"/>
  <c r="AG52" i="1"/>
  <c r="AF52" i="1"/>
  <c r="AE52" i="1"/>
  <c r="AD52" i="1"/>
  <c r="AC52" i="1"/>
  <c r="AB52" i="1"/>
  <c r="AA52" i="1"/>
  <c r="Y52" i="1"/>
  <c r="X52" i="1"/>
  <c r="W52" i="1"/>
  <c r="V52" i="1"/>
  <c r="U52" i="1"/>
  <c r="S52" i="1"/>
  <c r="R52" i="1"/>
  <c r="Q52" i="1"/>
  <c r="P52" i="1"/>
  <c r="N52" i="1"/>
  <c r="L52" i="1"/>
  <c r="AH51" i="1"/>
  <c r="AG51" i="1"/>
  <c r="AF51" i="1"/>
  <c r="AE51" i="1"/>
  <c r="AD51" i="1"/>
  <c r="AC51" i="1"/>
  <c r="AB51" i="1"/>
  <c r="AA51" i="1"/>
  <c r="Y51" i="1"/>
  <c r="X51" i="1"/>
  <c r="W51" i="1"/>
  <c r="V51" i="1"/>
  <c r="U51" i="1"/>
  <c r="S51" i="1"/>
  <c r="R51" i="1"/>
  <c r="Q51" i="1"/>
  <c r="P51" i="1"/>
  <c r="N51" i="1"/>
  <c r="L51" i="1"/>
  <c r="AH50" i="1"/>
  <c r="AG50" i="1"/>
  <c r="AF50" i="1"/>
  <c r="AE50" i="1"/>
  <c r="AD50" i="1"/>
  <c r="AC50" i="1"/>
  <c r="AB50" i="1"/>
  <c r="AA50" i="1"/>
  <c r="Y50" i="1"/>
  <c r="X50" i="1"/>
  <c r="W50" i="1"/>
  <c r="V50" i="1"/>
  <c r="U50" i="1"/>
  <c r="S50" i="1"/>
  <c r="R50" i="1"/>
  <c r="Q50" i="1"/>
  <c r="P50" i="1"/>
  <c r="N50" i="1"/>
  <c r="L50" i="1"/>
  <c r="AH49" i="1"/>
  <c r="AG49" i="1"/>
  <c r="AF49" i="1"/>
  <c r="AE49" i="1"/>
  <c r="AD49" i="1"/>
  <c r="AC49" i="1"/>
  <c r="AB49" i="1"/>
  <c r="AA49" i="1"/>
  <c r="Y49" i="1"/>
  <c r="X49" i="1"/>
  <c r="W49" i="1"/>
  <c r="V49" i="1"/>
  <c r="U49" i="1"/>
  <c r="S49" i="1"/>
  <c r="R49" i="1"/>
  <c r="Q49" i="1"/>
  <c r="P49" i="1"/>
  <c r="N49" i="1"/>
  <c r="L49" i="1"/>
  <c r="AH48" i="1"/>
  <c r="AG48" i="1"/>
  <c r="AF48" i="1"/>
  <c r="AE48" i="1"/>
  <c r="AD48" i="1"/>
  <c r="AC48" i="1"/>
  <c r="AB48" i="1"/>
  <c r="AA48" i="1"/>
  <c r="Y48" i="1"/>
  <c r="X48" i="1"/>
  <c r="W48" i="1"/>
  <c r="V48" i="1"/>
  <c r="U48" i="1"/>
  <c r="S48" i="1"/>
  <c r="R48" i="1"/>
  <c r="Q48" i="1"/>
  <c r="P48" i="1"/>
  <c r="N48" i="1"/>
  <c r="L48" i="1"/>
  <c r="AH47" i="1"/>
  <c r="AG47" i="1"/>
  <c r="AF47" i="1"/>
  <c r="AE47" i="1"/>
  <c r="AD47" i="1"/>
  <c r="AC47" i="1"/>
  <c r="AB47" i="1"/>
  <c r="AA47" i="1"/>
  <c r="Y47" i="1"/>
  <c r="X47" i="1"/>
  <c r="W47" i="1"/>
  <c r="V47" i="1"/>
  <c r="U47" i="1"/>
  <c r="S47" i="1"/>
  <c r="R47" i="1"/>
  <c r="Q47" i="1"/>
  <c r="P47" i="1"/>
  <c r="N47" i="1"/>
  <c r="L47" i="1"/>
  <c r="AH46" i="1"/>
  <c r="AG46" i="1"/>
  <c r="AF46" i="1"/>
  <c r="AE46" i="1"/>
  <c r="AD46" i="1"/>
  <c r="AC46" i="1"/>
  <c r="AB46" i="1"/>
  <c r="AA46" i="1"/>
  <c r="Y46" i="1"/>
  <c r="X46" i="1"/>
  <c r="W46" i="1"/>
  <c r="V46" i="1"/>
  <c r="U46" i="1"/>
  <c r="S46" i="1"/>
  <c r="R46" i="1"/>
  <c r="Q46" i="1"/>
  <c r="P46" i="1"/>
  <c r="N46" i="1"/>
  <c r="L46" i="1"/>
  <c r="AH45" i="1"/>
  <c r="AG45" i="1"/>
  <c r="AF45" i="1"/>
  <c r="AE45" i="1"/>
  <c r="AD45" i="1"/>
  <c r="AC45" i="1"/>
  <c r="AB45" i="1"/>
  <c r="AA45" i="1"/>
  <c r="Y45" i="1"/>
  <c r="X45" i="1"/>
  <c r="W45" i="1"/>
  <c r="V45" i="1"/>
  <c r="U45" i="1"/>
  <c r="S45" i="1"/>
  <c r="R45" i="1"/>
  <c r="Q45" i="1"/>
  <c r="P45" i="1"/>
  <c r="N45" i="1"/>
  <c r="L45" i="1"/>
  <c r="AH44" i="1"/>
  <c r="AG44" i="1"/>
  <c r="AF44" i="1"/>
  <c r="AE44" i="1"/>
  <c r="AD44" i="1"/>
  <c r="AC44" i="1"/>
  <c r="AB44" i="1"/>
  <c r="AA44" i="1"/>
  <c r="Y44" i="1"/>
  <c r="X44" i="1"/>
  <c r="W44" i="1"/>
  <c r="V44" i="1"/>
  <c r="U44" i="1"/>
  <c r="S44" i="1"/>
  <c r="R44" i="1"/>
  <c r="Q44" i="1"/>
  <c r="P44" i="1"/>
  <c r="N44" i="1"/>
  <c r="L44" i="1"/>
  <c r="AH43" i="1"/>
  <c r="AG43" i="1"/>
  <c r="AF43" i="1"/>
  <c r="AE43" i="1"/>
  <c r="AD43" i="1"/>
  <c r="AC43" i="1"/>
  <c r="AB43" i="1"/>
  <c r="AA43" i="1"/>
  <c r="Y43" i="1"/>
  <c r="X43" i="1"/>
  <c r="W43" i="1"/>
  <c r="V43" i="1"/>
  <c r="U43" i="1"/>
  <c r="S43" i="1"/>
  <c r="R43" i="1"/>
  <c r="Q43" i="1"/>
  <c r="P43" i="1"/>
  <c r="N43" i="1"/>
  <c r="L43" i="1"/>
  <c r="AH42" i="1"/>
  <c r="AG42" i="1"/>
  <c r="AF42" i="1"/>
  <c r="AE42" i="1"/>
  <c r="AD42" i="1"/>
  <c r="AC42" i="1"/>
  <c r="AB42" i="1"/>
  <c r="AA42" i="1"/>
  <c r="Y42" i="1"/>
  <c r="X42" i="1"/>
  <c r="W42" i="1"/>
  <c r="V42" i="1"/>
  <c r="U42" i="1"/>
  <c r="S42" i="1"/>
  <c r="R42" i="1"/>
  <c r="Q42" i="1"/>
  <c r="P42" i="1"/>
  <c r="N42" i="1"/>
  <c r="L42" i="1"/>
  <c r="AH41" i="1"/>
  <c r="AG41" i="1"/>
  <c r="AF41" i="1"/>
  <c r="AE41" i="1"/>
  <c r="AD41" i="1"/>
  <c r="AC41" i="1"/>
  <c r="AB41" i="1"/>
  <c r="AA41" i="1"/>
  <c r="Y41" i="1"/>
  <c r="X41" i="1"/>
  <c r="W41" i="1"/>
  <c r="V41" i="1"/>
  <c r="U41" i="1"/>
  <c r="S41" i="1"/>
  <c r="R41" i="1"/>
  <c r="Q41" i="1"/>
  <c r="P41" i="1"/>
  <c r="N41" i="1"/>
  <c r="L41" i="1"/>
  <c r="AH40" i="1"/>
  <c r="AG40" i="1"/>
  <c r="AF40" i="1"/>
  <c r="AE40" i="1"/>
  <c r="AD40" i="1"/>
  <c r="AC40" i="1"/>
  <c r="AB40" i="1"/>
  <c r="AA40" i="1"/>
  <c r="Y40" i="1"/>
  <c r="X40" i="1"/>
  <c r="W40" i="1"/>
  <c r="V40" i="1"/>
  <c r="U40" i="1"/>
  <c r="S40" i="1"/>
  <c r="R40" i="1"/>
  <c r="Q40" i="1"/>
  <c r="P40" i="1"/>
  <c r="N40" i="1"/>
  <c r="L40" i="1"/>
  <c r="AH39" i="1"/>
  <c r="AG39" i="1"/>
  <c r="AF39" i="1"/>
  <c r="AE39" i="1"/>
  <c r="AD39" i="1"/>
  <c r="AC39" i="1"/>
  <c r="AB39" i="1"/>
  <c r="AA39" i="1"/>
  <c r="Y39" i="1"/>
  <c r="X39" i="1"/>
  <c r="W39" i="1"/>
  <c r="V39" i="1"/>
  <c r="U39" i="1"/>
  <c r="S39" i="1"/>
  <c r="R39" i="1"/>
  <c r="Q39" i="1"/>
  <c r="P39" i="1"/>
  <c r="N39" i="1"/>
  <c r="L39" i="1"/>
  <c r="AH38" i="1"/>
  <c r="AG38" i="1"/>
  <c r="AF38" i="1"/>
  <c r="AE38" i="1"/>
  <c r="AD38" i="1"/>
  <c r="AC38" i="1"/>
  <c r="AB38" i="1"/>
  <c r="AA38" i="1"/>
  <c r="Y38" i="1"/>
  <c r="X38" i="1"/>
  <c r="W38" i="1"/>
  <c r="V38" i="1"/>
  <c r="U38" i="1"/>
  <c r="S38" i="1"/>
  <c r="R38" i="1"/>
  <c r="Q38" i="1"/>
  <c r="P38" i="1"/>
  <c r="N38" i="1"/>
  <c r="L38" i="1"/>
  <c r="AH37" i="1"/>
  <c r="AG37" i="1"/>
  <c r="AF37" i="1"/>
  <c r="AE37" i="1"/>
  <c r="AD37" i="1"/>
  <c r="AC37" i="1"/>
  <c r="AB37" i="1"/>
  <c r="AA37" i="1"/>
  <c r="Y37" i="1"/>
  <c r="X37" i="1"/>
  <c r="W37" i="1"/>
  <c r="V37" i="1"/>
  <c r="U37" i="1"/>
  <c r="S37" i="1"/>
  <c r="R37" i="1"/>
  <c r="Q37" i="1"/>
  <c r="P37" i="1"/>
  <c r="N37" i="1"/>
  <c r="L37" i="1"/>
  <c r="AH36" i="1"/>
  <c r="AG36" i="1"/>
  <c r="AF36" i="1"/>
  <c r="AE36" i="1"/>
  <c r="AD36" i="1"/>
  <c r="AC36" i="1"/>
  <c r="AB36" i="1"/>
  <c r="AA36" i="1"/>
  <c r="Y36" i="1"/>
  <c r="X36" i="1"/>
  <c r="W36" i="1"/>
  <c r="V36" i="1"/>
  <c r="U36" i="1"/>
  <c r="S36" i="1"/>
  <c r="R36" i="1"/>
  <c r="Q36" i="1"/>
  <c r="P36" i="1"/>
  <c r="N36" i="1"/>
  <c r="L36" i="1"/>
  <c r="AH35" i="1"/>
  <c r="AG35" i="1"/>
  <c r="AF35" i="1"/>
  <c r="AE35" i="1"/>
  <c r="AD35" i="1"/>
  <c r="AC35" i="1"/>
  <c r="AB35" i="1"/>
  <c r="AA35" i="1"/>
  <c r="Y35" i="1"/>
  <c r="X35" i="1"/>
  <c r="W35" i="1"/>
  <c r="V35" i="1"/>
  <c r="U35" i="1"/>
  <c r="S35" i="1"/>
  <c r="R35" i="1"/>
  <c r="Q35" i="1"/>
  <c r="P35" i="1"/>
  <c r="N35" i="1"/>
  <c r="L35" i="1"/>
  <c r="AH34" i="1"/>
  <c r="AG34" i="1"/>
  <c r="AF34" i="1"/>
  <c r="AE34" i="1"/>
  <c r="AD34" i="1"/>
  <c r="AC34" i="1"/>
  <c r="AB34" i="1"/>
  <c r="AA34" i="1"/>
  <c r="Y34" i="1"/>
  <c r="X34" i="1"/>
  <c r="W34" i="1"/>
  <c r="V34" i="1"/>
  <c r="U34" i="1"/>
  <c r="S34" i="1"/>
  <c r="R34" i="1"/>
  <c r="Q34" i="1"/>
  <c r="P34" i="1"/>
  <c r="N34" i="1"/>
  <c r="L34" i="1"/>
  <c r="AH33" i="1"/>
  <c r="AG33" i="1"/>
  <c r="AF33" i="1"/>
  <c r="AE33" i="1"/>
  <c r="AD33" i="1"/>
  <c r="AC33" i="1"/>
  <c r="AB33" i="1"/>
  <c r="AA33" i="1"/>
  <c r="Y33" i="1"/>
  <c r="X33" i="1"/>
  <c r="W33" i="1"/>
  <c r="V33" i="1"/>
  <c r="U33" i="1"/>
  <c r="S33" i="1"/>
  <c r="R33" i="1"/>
  <c r="Q33" i="1"/>
  <c r="P33" i="1"/>
  <c r="N33" i="1"/>
  <c r="L33" i="1"/>
  <c r="AH32" i="1"/>
  <c r="AG32" i="1"/>
  <c r="AF32" i="1"/>
  <c r="AE32" i="1"/>
  <c r="AD32" i="1"/>
  <c r="AC32" i="1"/>
  <c r="AB32" i="1"/>
  <c r="AA32" i="1"/>
  <c r="Y32" i="1"/>
  <c r="X32" i="1"/>
  <c r="W32" i="1"/>
  <c r="V32" i="1"/>
  <c r="U32" i="1"/>
  <c r="S32" i="1"/>
  <c r="R32" i="1"/>
  <c r="Q32" i="1"/>
  <c r="P32" i="1"/>
  <c r="N32" i="1"/>
  <c r="L32" i="1"/>
  <c r="AH31" i="1"/>
  <c r="AG31" i="1"/>
  <c r="AF31" i="1"/>
  <c r="AE31" i="1"/>
  <c r="AD31" i="1"/>
  <c r="AC31" i="1"/>
  <c r="AB31" i="1"/>
  <c r="AA31" i="1"/>
  <c r="Y31" i="1"/>
  <c r="X31" i="1"/>
  <c r="W31" i="1"/>
  <c r="V31" i="1"/>
  <c r="U31" i="1"/>
  <c r="S31" i="1"/>
  <c r="R31" i="1"/>
  <c r="Q31" i="1"/>
  <c r="P31" i="1"/>
  <c r="N31" i="1"/>
  <c r="L31" i="1"/>
  <c r="AH30" i="1"/>
  <c r="AG30" i="1"/>
  <c r="AF30" i="1"/>
  <c r="AE30" i="1"/>
  <c r="AD30" i="1"/>
  <c r="AC30" i="1"/>
  <c r="AB30" i="1"/>
  <c r="AA30" i="1"/>
  <c r="Y30" i="1"/>
  <c r="X30" i="1"/>
  <c r="W30" i="1"/>
  <c r="V30" i="1"/>
  <c r="U30" i="1"/>
  <c r="S30" i="1"/>
  <c r="R30" i="1"/>
  <c r="Q30" i="1"/>
  <c r="P30" i="1"/>
  <c r="N30" i="1"/>
  <c r="L30" i="1"/>
  <c r="AH29" i="1"/>
  <c r="AG29" i="1"/>
  <c r="AF29" i="1"/>
  <c r="AE29" i="1"/>
  <c r="AD29" i="1"/>
  <c r="AC29" i="1"/>
  <c r="AB29" i="1"/>
  <c r="AA29" i="1"/>
  <c r="Y29" i="1"/>
  <c r="X29" i="1"/>
  <c r="W29" i="1"/>
  <c r="V29" i="1"/>
  <c r="U29" i="1"/>
  <c r="S29" i="1"/>
  <c r="R29" i="1"/>
  <c r="Q29" i="1"/>
  <c r="P29" i="1"/>
  <c r="N29" i="1"/>
  <c r="L29" i="1"/>
  <c r="AH28" i="1"/>
  <c r="AG28" i="1"/>
  <c r="AF28" i="1"/>
  <c r="AE28" i="1"/>
  <c r="AD28" i="1"/>
  <c r="AC28" i="1"/>
  <c r="AB28" i="1"/>
  <c r="AA28" i="1"/>
  <c r="Y28" i="1"/>
  <c r="X28" i="1"/>
  <c r="W28" i="1"/>
  <c r="V28" i="1"/>
  <c r="U28" i="1"/>
  <c r="S28" i="1"/>
  <c r="R28" i="1"/>
  <c r="Q28" i="1"/>
  <c r="P28" i="1"/>
  <c r="N28" i="1"/>
  <c r="L28" i="1"/>
  <c r="AH27" i="1"/>
  <c r="AG27" i="1"/>
  <c r="AF27" i="1"/>
  <c r="AE27" i="1"/>
  <c r="AD27" i="1"/>
  <c r="AC27" i="1"/>
  <c r="AB27" i="1"/>
  <c r="AA27" i="1"/>
  <c r="Y27" i="1"/>
  <c r="X27" i="1"/>
  <c r="W27" i="1"/>
  <c r="V27" i="1"/>
  <c r="U27" i="1"/>
  <c r="S27" i="1"/>
  <c r="R27" i="1"/>
  <c r="Q27" i="1"/>
  <c r="P27" i="1"/>
  <c r="N27" i="1"/>
  <c r="L27" i="1"/>
  <c r="AH26" i="1"/>
  <c r="AG26" i="1"/>
  <c r="AF26" i="1"/>
  <c r="AE26" i="1"/>
  <c r="AD26" i="1"/>
  <c r="AC26" i="1"/>
  <c r="AB26" i="1"/>
  <c r="AA26" i="1"/>
  <c r="Y26" i="1"/>
  <c r="X26" i="1"/>
  <c r="W26" i="1"/>
  <c r="V26" i="1"/>
  <c r="U26" i="1"/>
  <c r="S26" i="1"/>
  <c r="R26" i="1"/>
  <c r="Q26" i="1"/>
  <c r="P26" i="1"/>
  <c r="N26" i="1"/>
  <c r="L26" i="1"/>
  <c r="AH25" i="1"/>
  <c r="AG25" i="1"/>
  <c r="AF25" i="1"/>
  <c r="AE25" i="1"/>
  <c r="AD25" i="1"/>
  <c r="AC25" i="1"/>
  <c r="AB25" i="1"/>
  <c r="AA25" i="1"/>
  <c r="Y25" i="1"/>
  <c r="X25" i="1"/>
  <c r="W25" i="1"/>
  <c r="V25" i="1"/>
  <c r="U25" i="1"/>
  <c r="S25" i="1"/>
  <c r="R25" i="1"/>
  <c r="Q25" i="1"/>
  <c r="P25" i="1"/>
  <c r="N25" i="1"/>
  <c r="L25" i="1"/>
  <c r="AH24" i="1"/>
  <c r="AG24" i="1"/>
  <c r="AF24" i="1"/>
  <c r="AE24" i="1"/>
  <c r="AD24" i="1"/>
  <c r="AC24" i="1"/>
  <c r="AB24" i="1"/>
  <c r="AA24" i="1"/>
  <c r="Y24" i="1"/>
  <c r="X24" i="1"/>
  <c r="W24" i="1"/>
  <c r="V24" i="1"/>
  <c r="U24" i="1"/>
  <c r="S24" i="1"/>
  <c r="R24" i="1"/>
  <c r="Q24" i="1"/>
  <c r="P24" i="1"/>
  <c r="N24" i="1"/>
  <c r="L24" i="1"/>
  <c r="AH23" i="1"/>
  <c r="AG23" i="1"/>
  <c r="AF23" i="1"/>
  <c r="AE23" i="1"/>
  <c r="AD23" i="1"/>
  <c r="AC23" i="1"/>
  <c r="AB23" i="1"/>
  <c r="AA23" i="1"/>
  <c r="Y23" i="1"/>
  <c r="X23" i="1"/>
  <c r="W23" i="1"/>
  <c r="V23" i="1"/>
  <c r="U23" i="1"/>
  <c r="S23" i="1"/>
  <c r="R23" i="1"/>
  <c r="Q23" i="1"/>
  <c r="P23" i="1"/>
  <c r="N23" i="1"/>
  <c r="L23" i="1"/>
  <c r="AH22" i="1"/>
  <c r="AG22" i="1"/>
  <c r="AF22" i="1"/>
  <c r="AE22" i="1"/>
  <c r="AD22" i="1"/>
  <c r="AC22" i="1"/>
  <c r="AB22" i="1"/>
  <c r="AA22" i="1"/>
  <c r="Y22" i="1"/>
  <c r="X22" i="1"/>
  <c r="W22" i="1"/>
  <c r="V22" i="1"/>
  <c r="U22" i="1"/>
  <c r="S22" i="1"/>
  <c r="R22" i="1"/>
  <c r="Q22" i="1"/>
  <c r="P22" i="1"/>
  <c r="N22" i="1"/>
  <c r="L22" i="1"/>
  <c r="AH21" i="1"/>
  <c r="AG21" i="1"/>
  <c r="AF21" i="1"/>
  <c r="AE21" i="1"/>
  <c r="AD21" i="1"/>
  <c r="AC21" i="1"/>
  <c r="AB21" i="1"/>
  <c r="AA21" i="1"/>
  <c r="Y21" i="1"/>
  <c r="X21" i="1"/>
  <c r="W21" i="1"/>
  <c r="V21" i="1"/>
  <c r="U21" i="1"/>
  <c r="S21" i="1"/>
  <c r="R21" i="1"/>
  <c r="Q21" i="1"/>
  <c r="P21" i="1"/>
  <c r="N21" i="1"/>
  <c r="L21" i="1"/>
  <c r="AH20" i="1"/>
  <c r="AG20" i="1"/>
  <c r="AF20" i="1"/>
  <c r="AE20" i="1"/>
  <c r="AD20" i="1"/>
  <c r="AC20" i="1"/>
  <c r="AB20" i="1"/>
  <c r="AA20" i="1"/>
  <c r="Y20" i="1"/>
  <c r="X20" i="1"/>
  <c r="W20" i="1"/>
  <c r="V20" i="1"/>
  <c r="U20" i="1"/>
  <c r="S20" i="1"/>
  <c r="R20" i="1"/>
  <c r="Q20" i="1"/>
  <c r="P20" i="1"/>
  <c r="N20" i="1"/>
  <c r="L20" i="1"/>
  <c r="AH19" i="1"/>
  <c r="AG19" i="1"/>
  <c r="AF19" i="1"/>
  <c r="AE19" i="1"/>
  <c r="AD19" i="1"/>
  <c r="AC19" i="1"/>
  <c r="AB19" i="1"/>
  <c r="AA19" i="1"/>
  <c r="Y19" i="1"/>
  <c r="X19" i="1"/>
  <c r="W19" i="1"/>
  <c r="V19" i="1"/>
  <c r="U19" i="1"/>
  <c r="S19" i="1"/>
  <c r="R19" i="1"/>
  <c r="Q19" i="1"/>
  <c r="P19" i="1"/>
  <c r="N19" i="1"/>
  <c r="L19" i="1"/>
  <c r="AH18" i="1"/>
  <c r="AG18" i="1"/>
  <c r="AF18" i="1"/>
  <c r="AE18" i="1"/>
  <c r="AD18" i="1"/>
  <c r="AC18" i="1"/>
  <c r="AB18" i="1"/>
  <c r="AA18" i="1"/>
  <c r="Y18" i="1"/>
  <c r="X18" i="1"/>
  <c r="W18" i="1"/>
  <c r="V18" i="1"/>
  <c r="U18" i="1"/>
  <c r="S18" i="1"/>
  <c r="R18" i="1"/>
  <c r="Q18" i="1"/>
  <c r="P18" i="1"/>
  <c r="N18" i="1"/>
  <c r="L18" i="1"/>
  <c r="AH17" i="1"/>
  <c r="AG17" i="1"/>
  <c r="AF17" i="1"/>
  <c r="AE17" i="1"/>
  <c r="AD17" i="1"/>
  <c r="AC17" i="1"/>
  <c r="AB17" i="1"/>
  <c r="AA17" i="1"/>
  <c r="Y17" i="1"/>
  <c r="X17" i="1"/>
  <c r="W17" i="1"/>
  <c r="V17" i="1"/>
  <c r="U17" i="1"/>
  <c r="S17" i="1"/>
  <c r="R17" i="1"/>
  <c r="Q17" i="1"/>
  <c r="P17" i="1"/>
  <c r="N17" i="1"/>
  <c r="L17" i="1"/>
  <c r="AH16" i="1"/>
  <c r="AG16" i="1"/>
  <c r="AF16" i="1"/>
  <c r="AE16" i="1"/>
  <c r="AD16" i="1"/>
  <c r="AC16" i="1"/>
  <c r="AB16" i="1"/>
  <c r="AA16" i="1"/>
  <c r="Y16" i="1"/>
  <c r="X16" i="1"/>
  <c r="W16" i="1"/>
  <c r="V16" i="1"/>
  <c r="U16" i="1"/>
  <c r="S16" i="1"/>
  <c r="R16" i="1"/>
  <c r="Q16" i="1"/>
  <c r="P16" i="1"/>
  <c r="N16" i="1"/>
  <c r="L16" i="1"/>
  <c r="AH15" i="1"/>
  <c r="AG15" i="1"/>
  <c r="AF15" i="1"/>
  <c r="AE15" i="1"/>
  <c r="AD15" i="1"/>
  <c r="AC15" i="1"/>
  <c r="AB15" i="1"/>
  <c r="AA15" i="1"/>
  <c r="Y15" i="1"/>
  <c r="X15" i="1"/>
  <c r="W15" i="1"/>
  <c r="V15" i="1"/>
  <c r="U15" i="1"/>
  <c r="S15" i="1"/>
  <c r="R15" i="1"/>
  <c r="Q15" i="1"/>
  <c r="P15" i="1"/>
  <c r="N15" i="1"/>
  <c r="L15" i="1"/>
  <c r="AH14" i="1"/>
  <c r="AG14" i="1"/>
  <c r="AF14" i="1"/>
  <c r="AE14" i="1"/>
  <c r="AD14" i="1"/>
  <c r="AC14" i="1"/>
  <c r="AB14" i="1"/>
  <c r="AA14" i="1"/>
  <c r="Y14" i="1"/>
  <c r="X14" i="1"/>
  <c r="W14" i="1"/>
  <c r="V14" i="1"/>
  <c r="U14" i="1"/>
  <c r="S14" i="1"/>
  <c r="R14" i="1"/>
  <c r="Q14" i="1"/>
  <c r="P14" i="1"/>
  <c r="N14" i="1"/>
  <c r="L14" i="1"/>
  <c r="AH13" i="1"/>
  <c r="AG13" i="1"/>
  <c r="AF13" i="1"/>
  <c r="AE13" i="1"/>
  <c r="AD13" i="1"/>
  <c r="AC13" i="1"/>
  <c r="AB13" i="1"/>
  <c r="AA13" i="1"/>
  <c r="Y13" i="1"/>
  <c r="X13" i="1"/>
  <c r="W13" i="1"/>
  <c r="V13" i="1"/>
  <c r="U13" i="1"/>
  <c r="S13" i="1"/>
  <c r="R13" i="1"/>
  <c r="Q13" i="1"/>
  <c r="P13" i="1"/>
  <c r="N13" i="1"/>
  <c r="L13" i="1"/>
  <c r="AH12" i="1"/>
  <c r="AG12" i="1"/>
  <c r="AF12" i="1"/>
  <c r="AE12" i="1"/>
  <c r="AD12" i="1"/>
  <c r="AC12" i="1"/>
  <c r="AB12" i="1"/>
  <c r="AA12" i="1"/>
  <c r="Y12" i="1"/>
  <c r="X12" i="1"/>
  <c r="W12" i="1"/>
  <c r="V12" i="1"/>
  <c r="U12" i="1"/>
  <c r="S12" i="1"/>
  <c r="R12" i="1"/>
  <c r="Q12" i="1"/>
  <c r="P12" i="1"/>
  <c r="N12" i="1"/>
  <c r="L12" i="1"/>
  <c r="AH11" i="1"/>
  <c r="AG11" i="1"/>
  <c r="AF11" i="1"/>
  <c r="AE11" i="1"/>
  <c r="AD11" i="1"/>
  <c r="AC11" i="1"/>
  <c r="AB11" i="1"/>
  <c r="AA11" i="1"/>
  <c r="Y11" i="1"/>
  <c r="X11" i="1"/>
  <c r="W11" i="1"/>
  <c r="V11" i="1"/>
  <c r="U11" i="1"/>
  <c r="S11" i="1"/>
  <c r="R11" i="1"/>
  <c r="Q11" i="1"/>
  <c r="P11" i="1"/>
  <c r="N11" i="1"/>
  <c r="L11" i="1"/>
  <c r="AH10" i="1"/>
  <c r="AG10" i="1"/>
  <c r="AF10" i="1"/>
  <c r="AE10" i="1"/>
  <c r="AD10" i="1"/>
  <c r="AC10" i="1"/>
  <c r="AB10" i="1"/>
  <c r="AA10" i="1"/>
  <c r="Y10" i="1"/>
  <c r="X10" i="1"/>
  <c r="W10" i="1"/>
  <c r="V10" i="1"/>
  <c r="U10" i="1"/>
  <c r="S10" i="1"/>
  <c r="R10" i="1"/>
  <c r="Q10" i="1"/>
  <c r="P10" i="1"/>
  <c r="N10" i="1"/>
  <c r="L10" i="1"/>
  <c r="AH9" i="1"/>
  <c r="AG9" i="1"/>
  <c r="AF9" i="1"/>
  <c r="AE9" i="1"/>
  <c r="AD9" i="1"/>
  <c r="AC9" i="1"/>
  <c r="AB9" i="1"/>
  <c r="AA9" i="1"/>
  <c r="Y9" i="1"/>
  <c r="X9" i="1"/>
  <c r="W9" i="1"/>
  <c r="V9" i="1"/>
  <c r="U9" i="1"/>
  <c r="S9" i="1"/>
  <c r="R9" i="1"/>
  <c r="Q9" i="1"/>
  <c r="P9" i="1"/>
  <c r="N9" i="1"/>
  <c r="L9" i="1"/>
  <c r="AH8" i="1"/>
  <c r="AG8" i="1"/>
  <c r="AF8" i="1"/>
  <c r="AE8" i="1"/>
  <c r="AD8" i="1"/>
  <c r="AC8" i="1"/>
  <c r="AB8" i="1"/>
  <c r="AA8" i="1"/>
  <c r="Y8" i="1"/>
  <c r="X8" i="1"/>
  <c r="W8" i="1"/>
  <c r="V8" i="1"/>
  <c r="U8" i="1"/>
  <c r="S8" i="1"/>
  <c r="R8" i="1"/>
  <c r="Q8" i="1"/>
  <c r="P8" i="1"/>
  <c r="N8" i="1"/>
  <c r="L8" i="1"/>
  <c r="AH7" i="1"/>
  <c r="AG7" i="1"/>
  <c r="AF7" i="1"/>
  <c r="AE7" i="1"/>
  <c r="AD7" i="1"/>
  <c r="AC7" i="1"/>
  <c r="AB7" i="1"/>
  <c r="AA7" i="1"/>
  <c r="Y7" i="1"/>
  <c r="X7" i="1"/>
  <c r="W7" i="1"/>
  <c r="V7" i="1"/>
  <c r="U7" i="1"/>
  <c r="S7" i="1"/>
  <c r="R7" i="1"/>
  <c r="Q7" i="1"/>
  <c r="P7" i="1"/>
  <c r="N7" i="1"/>
  <c r="L7" i="1"/>
  <c r="AH6" i="1"/>
  <c r="AG6" i="1"/>
  <c r="AF6" i="1"/>
  <c r="AE6" i="1"/>
  <c r="AD6" i="1"/>
  <c r="AC6" i="1"/>
  <c r="AB6" i="1"/>
  <c r="AA6" i="1"/>
  <c r="Y6" i="1"/>
  <c r="X6" i="1"/>
  <c r="W6" i="1"/>
  <c r="V6" i="1"/>
  <c r="U6" i="1"/>
  <c r="S6" i="1"/>
  <c r="R6" i="1"/>
  <c r="Q6" i="1"/>
  <c r="P6" i="1"/>
  <c r="N6" i="1"/>
  <c r="L6" i="1"/>
  <c r="AH5" i="1"/>
  <c r="AG5" i="1"/>
  <c r="AF5" i="1"/>
  <c r="AE5" i="1"/>
  <c r="AD5" i="1"/>
  <c r="AC5" i="1"/>
  <c r="AB5" i="1"/>
  <c r="AA5" i="1"/>
  <c r="Y5" i="1"/>
  <c r="X5" i="1"/>
  <c r="W5" i="1"/>
  <c r="V5" i="1"/>
  <c r="U5" i="1"/>
  <c r="S5" i="1"/>
  <c r="R5" i="1"/>
  <c r="Q5" i="1"/>
  <c r="P5" i="1"/>
  <c r="N5" i="1"/>
  <c r="L5" i="1"/>
  <c r="AH4" i="1"/>
  <c r="AG4" i="1"/>
  <c r="AF4" i="1"/>
  <c r="AE4" i="1"/>
  <c r="AD4" i="1"/>
  <c r="AC4" i="1"/>
  <c r="AB4" i="1"/>
  <c r="AA4" i="1"/>
  <c r="Y4" i="1"/>
  <c r="X4" i="1"/>
  <c r="W4" i="1"/>
  <c r="V4" i="1"/>
  <c r="U4" i="1"/>
  <c r="S4" i="1"/>
  <c r="R4" i="1"/>
  <c r="Q4" i="1"/>
  <c r="P4" i="1"/>
  <c r="N4" i="1"/>
  <c r="L4" i="1"/>
  <c r="AH2" i="1"/>
  <c r="AG2" i="1"/>
  <c r="AF2" i="1"/>
  <c r="AE2" i="1"/>
  <c r="AD2" i="1"/>
  <c r="AC2" i="1"/>
  <c r="AB2" i="1"/>
  <c r="AA2" i="1"/>
  <c r="Y2" i="1"/>
  <c r="X2" i="1"/>
  <c r="W2" i="1"/>
  <c r="V2" i="1"/>
  <c r="U2" i="1"/>
  <c r="S2" i="1"/>
  <c r="R2" i="1"/>
  <c r="Q2" i="1"/>
  <c r="P2" i="1"/>
  <c r="N2" i="1"/>
  <c r="L2" i="1"/>
</calcChain>
</file>

<file path=xl/sharedStrings.xml><?xml version="1.0" encoding="utf-8"?>
<sst xmlns="http://schemas.openxmlformats.org/spreadsheetml/2006/main" count="17084" uniqueCount="3342">
  <si>
    <t>id</t>
  </si>
  <si>
    <t>NAME</t>
  </si>
  <si>
    <t>UPSTREAM (1 SI)</t>
  </si>
  <si>
    <t>DOWNSTREAM (1 SI)</t>
  </si>
  <si>
    <t>LAUNCH YEAR</t>
  </si>
  <si>
    <t>TOTAL FUNDING (EUR M)</t>
  </si>
  <si>
    <t>TOTAL FUNDING (USD M)</t>
  </si>
  <si>
    <t>timetofirst_funding_years</t>
  </si>
  <si>
    <t>FirstFunding_YEAR</t>
  </si>
  <si>
    <t>INVESTORS_University</t>
  </si>
  <si>
    <t>INVESTORS_ESA BIC</t>
  </si>
  <si>
    <t>INVESTORS_government</t>
  </si>
  <si>
    <t>INVESTORS_EIC_European Innovation Council</t>
  </si>
  <si>
    <t>INVESTORS_"Angel"</t>
  </si>
  <si>
    <t>INVESTORS_Angel (family office)</t>
  </si>
  <si>
    <t>INVESTORS_Angel</t>
  </si>
  <si>
    <t>INVESTORS_Accelerator</t>
  </si>
  <si>
    <t>INVESTORS_corporate</t>
  </si>
  <si>
    <t>INVESTORS_VentureC(investment fund)</t>
  </si>
  <si>
    <t>INVESTORS_VentureC (crowdfunding)</t>
  </si>
  <si>
    <t xml:space="preserve">INVESTORS_VentureC </t>
  </si>
  <si>
    <t xml:space="preserve">INVESTORS_VC </t>
  </si>
  <si>
    <t>OWN_VenturCapital</t>
  </si>
  <si>
    <t>OWN_accel</t>
  </si>
  <si>
    <t>OWN_angel</t>
  </si>
  <si>
    <t>OWN_bootstrapped</t>
  </si>
  <si>
    <t>OWN_crowdfounded</t>
  </si>
  <si>
    <t>OWN_PrivateEquity</t>
  </si>
  <si>
    <t>OWN_Public</t>
  </si>
  <si>
    <t>OWN_Subsidiary</t>
  </si>
  <si>
    <t>OWNERSHIPS_1</t>
  </si>
  <si>
    <t>OWNERSHIPS_2</t>
  </si>
  <si>
    <t>OWNERSHIPS_3</t>
  </si>
  <si>
    <t>OWNERSHIPS_4</t>
  </si>
  <si>
    <t>INVESTORS_1</t>
  </si>
  <si>
    <t>INVESTORS_2</t>
  </si>
  <si>
    <t>INVESTORS_3</t>
  </si>
  <si>
    <t>INVESTORS_4</t>
  </si>
  <si>
    <t>INVESTORS_5</t>
  </si>
  <si>
    <t>INVESTORS_6</t>
  </si>
  <si>
    <t>INVESTORS_7</t>
  </si>
  <si>
    <t>INVESTORS_8</t>
  </si>
  <si>
    <t>INVESTORS_9</t>
  </si>
  <si>
    <t>INVESTORS_10</t>
  </si>
  <si>
    <t>INVESTORS_11</t>
  </si>
  <si>
    <t>INVESTORS_12</t>
  </si>
  <si>
    <t>INVESTORS_13</t>
  </si>
  <si>
    <t>INVESTORS_14</t>
  </si>
  <si>
    <t>INVESTORS_15</t>
  </si>
  <si>
    <t>INVESTORS_16</t>
  </si>
  <si>
    <t>INVESTORS_17</t>
  </si>
  <si>
    <t>INVESTORS_18</t>
  </si>
  <si>
    <t>INVESTORS_19</t>
  </si>
  <si>
    <t>INVESTORS_20</t>
  </si>
  <si>
    <t>INVESTORS_21</t>
  </si>
  <si>
    <t>INVESTORS_22</t>
  </si>
  <si>
    <t>INVESTORS_23</t>
  </si>
  <si>
    <t>INVESTORS_24</t>
  </si>
  <si>
    <t>INVESTORS_25</t>
  </si>
  <si>
    <t>INVESTORS_26</t>
  </si>
  <si>
    <t>INVESTORS_27</t>
  </si>
  <si>
    <t>INVESTORS_28</t>
  </si>
  <si>
    <t>INVESTORS_29</t>
  </si>
  <si>
    <t>INVESTORS_30</t>
  </si>
  <si>
    <t>INVESTORS_31</t>
  </si>
  <si>
    <t>INVESTORS_32</t>
  </si>
  <si>
    <t>INVESTORS_33</t>
  </si>
  <si>
    <t>INVESTORS_34</t>
  </si>
  <si>
    <t>INVESTORS_35</t>
  </si>
  <si>
    <t>INVESTORS_36</t>
  </si>
  <si>
    <t>INVESTORS_37</t>
  </si>
  <si>
    <t>INVESTORS_38</t>
  </si>
  <si>
    <t>INVESTORS_39</t>
  </si>
  <si>
    <t>INVESTORS_40</t>
  </si>
  <si>
    <t>INVESTORS_41</t>
  </si>
  <si>
    <t>INVESTORS_42</t>
  </si>
  <si>
    <t>INVESTORS_43</t>
  </si>
  <si>
    <t>INVESTORS_44</t>
  </si>
  <si>
    <t>INVESTORS_45</t>
  </si>
  <si>
    <t>INVESTORS_46</t>
  </si>
  <si>
    <t>INVESTORS_47</t>
  </si>
  <si>
    <t>INVESTORS_48</t>
  </si>
  <si>
    <t>INVESTORS_49</t>
  </si>
  <si>
    <t>INVESTORS_50</t>
  </si>
  <si>
    <t>INVESTORS_51</t>
  </si>
  <si>
    <t>INVESTORS_52</t>
  </si>
  <si>
    <t>INVESTORS_53</t>
  </si>
  <si>
    <t>INVESTORS_54</t>
  </si>
  <si>
    <t>INVESTORS_55</t>
  </si>
  <si>
    <t>INVESTORS_56</t>
  </si>
  <si>
    <t>INVESTORS_57</t>
  </si>
  <si>
    <t>EACH INVESTOR TYPES_1</t>
  </si>
  <si>
    <t>EACH INVESTOR TYPES_2</t>
  </si>
  <si>
    <t>EACH INVESTOR TYPES_3</t>
  </si>
  <si>
    <t>EACH INVESTOR TYPES_4</t>
  </si>
  <si>
    <t>EACH INVESTOR TYPES_5</t>
  </si>
  <si>
    <t>EACH INVESTOR TYPES_6</t>
  </si>
  <si>
    <t>EACH INVESTOR TYPES_7</t>
  </si>
  <si>
    <t>EACH INVESTOR TYPES_8</t>
  </si>
  <si>
    <t>EACH INVESTOR TYPES_9</t>
  </si>
  <si>
    <t>EACH INVESTOR TYPES_10</t>
  </si>
  <si>
    <t>EACH INVESTOR TYPES_11</t>
  </si>
  <si>
    <t>EACH INVESTOR TYPES_12</t>
  </si>
  <si>
    <t>EACH INVESTOR TYPES_13</t>
  </si>
  <si>
    <t>EACH INVESTOR TYPES_14</t>
  </si>
  <si>
    <t>EACH INVESTOR TYPES_15</t>
  </si>
  <si>
    <t>EACH INVESTOR TYPES_16</t>
  </si>
  <si>
    <t>EACH INVESTOR TYPES_17</t>
  </si>
  <si>
    <t>EACH INVESTOR TYPES_18</t>
  </si>
  <si>
    <t>EACH INVESTOR TYPES_19</t>
  </si>
  <si>
    <t>EACH INVESTOR TYPES_20</t>
  </si>
  <si>
    <t>EACH INVESTOR TYPES_21</t>
  </si>
  <si>
    <t>EACH INVESTOR TYPES_22</t>
  </si>
  <si>
    <t>EACH INVESTOR TYPES_23</t>
  </si>
  <si>
    <t>EACH INVESTOR TYPES_24</t>
  </si>
  <si>
    <t>EACH INVESTOR TYPES_25</t>
  </si>
  <si>
    <t>EACH INVESTOR TYPES_26</t>
  </si>
  <si>
    <t>EACH INVESTOR TYPES_27</t>
  </si>
  <si>
    <t>EACH INVESTOR TYPES_28</t>
  </si>
  <si>
    <t>EACH INVESTOR TYPES_29</t>
  </si>
  <si>
    <t>EACH INVESTOR TYPES_30</t>
  </si>
  <si>
    <t>EACH INVESTOR TYPES_31</t>
  </si>
  <si>
    <t>EACH INVESTOR TYPES_32</t>
  </si>
  <si>
    <t>EACH INVESTOR TYPES_33</t>
  </si>
  <si>
    <t>EACH INVESTOR TYPES_34</t>
  </si>
  <si>
    <t>EACH INVESTOR TYPES_35</t>
  </si>
  <si>
    <t>EACH INVESTOR TYPES_36</t>
  </si>
  <si>
    <t>EACH INVESTOR TYPES_37</t>
  </si>
  <si>
    <t>EACH INVESTOR TYPES_38</t>
  </si>
  <si>
    <t>EACH INVESTOR TYPES_39</t>
  </si>
  <si>
    <t>EACH INVESTOR TYPES_40</t>
  </si>
  <si>
    <t>EACH INVESTOR TYPES_41</t>
  </si>
  <si>
    <t>EACH INVESTOR TYPES_42</t>
  </si>
  <si>
    <t>EACH INVESTOR TYPES_43</t>
  </si>
  <si>
    <t>EACH INVESTOR TYPES_44</t>
  </si>
  <si>
    <t>EACH INVESTOR TYPES_45</t>
  </si>
  <si>
    <t>EACH INVESTOR TYPES_46</t>
  </si>
  <si>
    <t>EACH INVESTOR TYPES_47</t>
  </si>
  <si>
    <t>EACH INVESTOR TYPES_48</t>
  </si>
  <si>
    <t>EACH INVESTOR TYPES_49</t>
  </si>
  <si>
    <t>EACH INVESTOR TYPES_50</t>
  </si>
  <si>
    <t>EACH INVESTOR TYPES_51</t>
  </si>
  <si>
    <t>EACH INVESTOR TYPES_52</t>
  </si>
  <si>
    <t>EACH INVESTOR TYPES_53</t>
  </si>
  <si>
    <t>EACH INVESTOR TYPES_54</t>
  </si>
  <si>
    <t>EACH INVESTOR TYPES_55</t>
  </si>
  <si>
    <t>EACH INVESTOR TYPES_56</t>
  </si>
  <si>
    <t>EACH INVESTOR TYPES_57</t>
  </si>
  <si>
    <t>TOTAL ROUNDS NUMBER</t>
  </si>
  <si>
    <t>EACH ROUND TYPE_1</t>
  </si>
  <si>
    <t>EACH ROUND TYPE_2</t>
  </si>
  <si>
    <t>EACH ROUND TYPE_3</t>
  </si>
  <si>
    <t>EACH ROUND TYPE_4</t>
  </si>
  <si>
    <t>EACH ROUND TYPE_5</t>
  </si>
  <si>
    <t>EACH ROUND TYPE_6</t>
  </si>
  <si>
    <t>EACH ROUND TYPE_7</t>
  </si>
  <si>
    <t>EACH ROUND TYPE_8</t>
  </si>
  <si>
    <t>EACH ROUND TYPE_9</t>
  </si>
  <si>
    <t>EACH ROUND TYPE_10</t>
  </si>
  <si>
    <t>EACH ROUND TYPE_11</t>
  </si>
  <si>
    <t>EACH ROUND TYPE_12</t>
  </si>
  <si>
    <t>EACH ROUND TYPE_13</t>
  </si>
  <si>
    <t>EACH ROUND TYPE_14</t>
  </si>
  <si>
    <t>EACH ROUND TYPE_15</t>
  </si>
  <si>
    <t>EACH ROUND TYPE_16</t>
  </si>
  <si>
    <t>EACH ROUND TYPE_17</t>
  </si>
  <si>
    <t>EACH ROUND TYPE_18</t>
  </si>
  <si>
    <t>EACH ROUND TYPE_19</t>
  </si>
  <si>
    <t>EACH ROUND TYPE_20</t>
  </si>
  <si>
    <t>EACH ROUND AMOUNT_1</t>
  </si>
  <si>
    <t>EACH ROUND AMOUNT_2</t>
  </si>
  <si>
    <t>EACH ROUND AMOUNT_3</t>
  </si>
  <si>
    <t>EACH ROUND AMOUNT_4</t>
  </si>
  <si>
    <t>EACH ROUND AMOUNT_5</t>
  </si>
  <si>
    <t>EACH ROUND AMOUNT_6</t>
  </si>
  <si>
    <t>EACH ROUND AMOUNT_7</t>
  </si>
  <si>
    <t>EACH ROUND AMOUNT_8</t>
  </si>
  <si>
    <t>EACH ROUND AMOUNT_9</t>
  </si>
  <si>
    <t>EACH ROUND AMOUNT_10</t>
  </si>
  <si>
    <t>EACH ROUND AMOUNT_11</t>
  </si>
  <si>
    <t>EACH ROUND AMOUNT_12</t>
  </si>
  <si>
    <t>EACH ROUND AMOUNT_13</t>
  </si>
  <si>
    <t>EACH ROUND AMOUNT_14</t>
  </si>
  <si>
    <t>EACH ROUND AMOUNT_15</t>
  </si>
  <si>
    <t>EACH ROUND AMOUNT_16</t>
  </si>
  <si>
    <t>EACH ROUND AMOUNT_17</t>
  </si>
  <si>
    <t>EACH ROUND AMOUNT_18</t>
  </si>
  <si>
    <t>EACH ROUND AMOUNT_19</t>
  </si>
  <si>
    <t>EACH ROUND AMOUNT_20</t>
  </si>
  <si>
    <t>EACH ROUND CURRENCY_1</t>
  </si>
  <si>
    <t>EACH ROUND CURRENCY_2</t>
  </si>
  <si>
    <t>EACH ROUND CURRENCY_3</t>
  </si>
  <si>
    <t>EACH ROUND CURRENCY_4</t>
  </si>
  <si>
    <t>EACH ROUND CURRENCY_5</t>
  </si>
  <si>
    <t>EACH ROUND CURRENCY_6</t>
  </si>
  <si>
    <t>EACH ROUND CURRENCY_7</t>
  </si>
  <si>
    <t>EACH ROUND CURRENCY_8</t>
  </si>
  <si>
    <t>EACH ROUND CURRENCY_9</t>
  </si>
  <si>
    <t>EACH ROUND CURRENCY_10</t>
  </si>
  <si>
    <t>EACH ROUND CURRENCY_11</t>
  </si>
  <si>
    <t>EACH ROUND CURRENCY_12</t>
  </si>
  <si>
    <t>EACH ROUND CURRENCY_13</t>
  </si>
  <si>
    <t>EACH ROUND CURRENCY_14</t>
  </si>
  <si>
    <t>EACH ROUND CURRENCY_15</t>
  </si>
  <si>
    <t>EACH ROUND CURRENCY_16</t>
  </si>
  <si>
    <t>EACH ROUND CURRENCY_17</t>
  </si>
  <si>
    <t>EACH ROUND CURRENCY_18</t>
  </si>
  <si>
    <t>EACH ROUND CURRENCY_19</t>
  </si>
  <si>
    <t>EACH ROUND CURRENCY_20</t>
  </si>
  <si>
    <t>EACH ROUND DATE_1</t>
  </si>
  <si>
    <t>EACH ROUND DATE_2</t>
  </si>
  <si>
    <t>EACH ROUND DATE_3</t>
  </si>
  <si>
    <t>EACH ROUND DATE_4</t>
  </si>
  <si>
    <t>EACH ROUND DATE_5</t>
  </si>
  <si>
    <t>EACH ROUND DATE_6</t>
  </si>
  <si>
    <t>EACH ROUND DATE_7</t>
  </si>
  <si>
    <t>EACH ROUND DATE_8</t>
  </si>
  <si>
    <t>EACH ROUND DATE_9</t>
  </si>
  <si>
    <t>EACH ROUND DATE_10</t>
  </si>
  <si>
    <t>EACH ROUND DATE_11</t>
  </si>
  <si>
    <t>EACH ROUND DATE_12</t>
  </si>
  <si>
    <t>EACH ROUND DATE_13</t>
  </si>
  <si>
    <t>EACH ROUND DATE_14</t>
  </si>
  <si>
    <t>EACH ROUND DATE_15</t>
  </si>
  <si>
    <t>EACH ROUND DATE_16</t>
  </si>
  <si>
    <t>EACH ROUND DATE_17</t>
  </si>
  <si>
    <t>EACH ROUND DATE_18</t>
  </si>
  <si>
    <t>EACH ROUND DATE_19</t>
  </si>
  <si>
    <t>EACH ROUND DATE_20</t>
  </si>
  <si>
    <t>EACH ROUND INVESTORS_1</t>
  </si>
  <si>
    <t>EACH ROUND INVESTORS_2</t>
  </si>
  <si>
    <t>EACH ROUND INVESTORS_3</t>
  </si>
  <si>
    <t>EACH ROUND INVESTORS_4</t>
  </si>
  <si>
    <t>EACH ROUND INVESTORS_5</t>
  </si>
  <si>
    <t>EACH ROUND INVESTORS_6</t>
  </si>
  <si>
    <t>EACH ROUND INVESTORS_7</t>
  </si>
  <si>
    <t>EACH ROUND INVESTORS_8</t>
  </si>
  <si>
    <t>EACH ROUND INVESTORS_9</t>
  </si>
  <si>
    <t>EACH ROUND INVESTORS_10</t>
  </si>
  <si>
    <t>EACH ROUND INVESTORS_11</t>
  </si>
  <si>
    <t>EACH ROUND INVESTORS_12</t>
  </si>
  <si>
    <t>EACH ROUND INVESTORS_13</t>
  </si>
  <si>
    <t>EACH ROUND INVESTORS_14</t>
  </si>
  <si>
    <t>EACH ROUND INVESTORS_15</t>
  </si>
  <si>
    <t>EACH ROUND INVESTORS_16</t>
  </si>
  <si>
    <t>EACH ROUND INVESTORS_17</t>
  </si>
  <si>
    <t>EACH ROUND INVESTORS_18</t>
  </si>
  <si>
    <t>EACH ROUND INVESTORS_19</t>
  </si>
  <si>
    <t>EACH ROUND INVESTORS_20</t>
  </si>
  <si>
    <t>SatSense</t>
  </si>
  <si>
    <t>Venture Capital</t>
  </si>
  <si>
    <t>University of Leeds</t>
  </si>
  <si>
    <t>Mercia Asset Management</t>
  </si>
  <si>
    <t>UK Future Fund</t>
  </si>
  <si>
    <t>university</t>
  </si>
  <si>
    <t>private_equity, venture_capital</t>
  </si>
  <si>
    <t>investment_fund</t>
  </si>
  <si>
    <t>SPINOUT</t>
  </si>
  <si>
    <t>SEED</t>
  </si>
  <si>
    <t>n/a</t>
  </si>
  <si>
    <t>0.75</t>
  </si>
  <si>
    <t>1.5</t>
  </si>
  <si>
    <t>USD</t>
  </si>
  <si>
    <t>GBP</t>
  </si>
  <si>
    <t>jan/2018</t>
  </si>
  <si>
    <t>jun/2018</t>
  </si>
  <si>
    <t>Mercia Asset Management++UK Future Fund</t>
  </si>
  <si>
    <t>Vert Rotors</t>
  </si>
  <si>
    <t>Par Equity</t>
  </si>
  <si>
    <t>Scottish Enterprise Growth Investments</t>
  </si>
  <si>
    <t>Equity Gap</t>
  </si>
  <si>
    <t>Aero-Den</t>
  </si>
  <si>
    <t>Innovate UK</t>
  </si>
  <si>
    <t>private_equity,venture_capital</t>
  </si>
  <si>
    <t>venture_capital</t>
  </si>
  <si>
    <t>angel_fund</t>
  </si>
  <si>
    <t>government &amp; non-profit</t>
  </si>
  <si>
    <t>EARLY VC</t>
  </si>
  <si>
    <t>GRANT</t>
  </si>
  <si>
    <t>LATE VC</t>
  </si>
  <si>
    <t>0.24</t>
  </si>
  <si>
    <t>0.05</t>
  </si>
  <si>
    <t>1.3</t>
  </si>
  <si>
    <t>0.63</t>
  </si>
  <si>
    <t>0.06</t>
  </si>
  <si>
    <t>1.9</t>
  </si>
  <si>
    <t>jul-16</t>
  </si>
  <si>
    <t>aug-17</t>
  </si>
  <si>
    <t>sep-2019</t>
  </si>
  <si>
    <t>dec-21</t>
  </si>
  <si>
    <t>Scottish Enterprise Growth Investments++Par Equity++Equity Gap++Aero-Den</t>
  </si>
  <si>
    <t>Sidereus Space Dynamics</t>
  </si>
  <si>
    <t>accelerator</t>
  </si>
  <si>
    <t>NAStartUp</t>
  </si>
  <si>
    <t>CDP Venture Capital</t>
  </si>
  <si>
    <t>Primo Ventures</t>
  </si>
  <si>
    <t>EUSPA</t>
  </si>
  <si>
    <t>CASSINI Initiative</t>
  </si>
  <si>
    <t>venture_capital,sovereign_wealth_fund</t>
  </si>
  <si>
    <t>government</t>
  </si>
  <si>
    <t>SUPPORT PROGRAM</t>
  </si>
  <si>
    <t>5.1</t>
  </si>
  <si>
    <t>EUR</t>
  </si>
  <si>
    <t>oct/2021</t>
  </si>
  <si>
    <t>jun-22</t>
  </si>
  <si>
    <t>sep-23</t>
  </si>
  <si>
    <t>CDP Venture Capital++Primo Ventures</t>
  </si>
  <si>
    <t>EUSPA++CASSINI Initiative</t>
  </si>
  <si>
    <t>LGN</t>
  </si>
  <si>
    <t>AI Seed Fund</t>
  </si>
  <si>
    <t>CyLon</t>
  </si>
  <si>
    <t>InMotion Ventures</t>
  </si>
  <si>
    <t>Plug and Play</t>
  </si>
  <si>
    <t>Creative Destruction Lab</t>
  </si>
  <si>
    <t>Kintsugi</t>
  </si>
  <si>
    <t>Plug and Play Accelerator Arizona</t>
  </si>
  <si>
    <t>ESA BIC AUSTRIA</t>
  </si>
  <si>
    <t>7percent Ventures</t>
  </si>
  <si>
    <t>Tech Nation</t>
  </si>
  <si>
    <t>Trucks Venture Capital</t>
  </si>
  <si>
    <t>Jaguar Land Rover</t>
  </si>
  <si>
    <t>Luminous Venture</t>
  </si>
  <si>
    <t>Intel Ignite</t>
  </si>
  <si>
    <t>corporate_venture_fund</t>
  </si>
  <si>
    <t>corporate</t>
  </si>
  <si>
    <t>0.62</t>
  </si>
  <si>
    <t>1.4</t>
  </si>
  <si>
    <t>0.37</t>
  </si>
  <si>
    <t>jan-19</t>
  </si>
  <si>
    <t>oct-19</t>
  </si>
  <si>
    <t>sep-20</t>
  </si>
  <si>
    <t>oct-21</t>
  </si>
  <si>
    <t>may-23</t>
  </si>
  <si>
    <t>Trucks Venture Capital++Jaguar Land Rover++Luminous Ventures</t>
  </si>
  <si>
    <t>Leaf Space</t>
  </si>
  <si>
    <t>European Innovation Council</t>
  </si>
  <si>
    <t>RedSeed Ventures</t>
  </si>
  <si>
    <t>Como Venture</t>
  </si>
  <si>
    <t>Key Capital</t>
  </si>
  <si>
    <t>Polihub</t>
  </si>
  <si>
    <t>European Union</t>
  </si>
  <si>
    <t>Whysol Investments</t>
  </si>
  <si>
    <t>Simest</t>
  </si>
  <si>
    <t>NEVA SGR</t>
  </si>
  <si>
    <t>European Investment Bank</t>
  </si>
  <si>
    <t>venture_capital, sovereign_wealth_fund</t>
  </si>
  <si>
    <t xml:space="preserve">SERIES A </t>
  </si>
  <si>
    <t>SERIES A</t>
  </si>
  <si>
    <t>SERIES B</t>
  </si>
  <si>
    <t>DEBT</t>
  </si>
  <si>
    <t>1.0</t>
  </si>
  <si>
    <t>1.6</t>
  </si>
  <si>
    <t>2.3</t>
  </si>
  <si>
    <t>3.0</t>
  </si>
  <si>
    <t>5.0</t>
  </si>
  <si>
    <t>20.0</t>
  </si>
  <si>
    <t>15.0</t>
  </si>
  <si>
    <t>sep-15</t>
  </si>
  <si>
    <t>jan-20</t>
  </si>
  <si>
    <t>jun-20</t>
  </si>
  <si>
    <t>jan-21</t>
  </si>
  <si>
    <t>jul-23</t>
  </si>
  <si>
    <t>RedSeed Ventures++Como Venture++Key Capital++Polihub</t>
  </si>
  <si>
    <t>RedSeed Ventures++Primo Ventures++Whysol Investments</t>
  </si>
  <si>
    <t>RedSeeed Ventures++CDP Venture Capital++Primo Ventures++Simest++Whysol Investments++NEVA SGR</t>
  </si>
  <si>
    <t>SPREE Interactive GmbH</t>
  </si>
  <si>
    <t>Angel</t>
  </si>
  <si>
    <t>Fraunhofer Venture</t>
  </si>
  <si>
    <t>Fraunhofer Society</t>
  </si>
  <si>
    <t>ESA BIC Bavaria</t>
  </si>
  <si>
    <t>ProSiebenSat1 Media</t>
  </si>
  <si>
    <t>Stephan Berendsen</t>
  </si>
  <si>
    <t>non-profit</t>
  </si>
  <si>
    <t>accelerator,incubator</t>
  </si>
  <si>
    <t>angel</t>
  </si>
  <si>
    <t>jan-17</t>
  </si>
  <si>
    <t>jan-18</t>
  </si>
  <si>
    <t>may-19</t>
  </si>
  <si>
    <t>Fraunhofer Venture++Fraunhofer Society</t>
  </si>
  <si>
    <t>Skyqraft</t>
  </si>
  <si>
    <t>Antler</t>
  </si>
  <si>
    <t>Subvenio Invest</t>
  </si>
  <si>
    <t>Next Human Ventures</t>
  </si>
  <si>
    <t>Sustainable Energy Angels</t>
  </si>
  <si>
    <t>ESA BIC Sweden</t>
  </si>
  <si>
    <t>2.2</t>
  </si>
  <si>
    <t>0.51</t>
  </si>
  <si>
    <t>0.11</t>
  </si>
  <si>
    <t>jan/2021</t>
  </si>
  <si>
    <t>jan/2020</t>
  </si>
  <si>
    <t>jul/2019</t>
  </si>
  <si>
    <t>Antler++Subvenio Invest++Next Human Ventures</t>
  </si>
  <si>
    <t>Nu Quantum</t>
  </si>
  <si>
    <t>University of Cambridge</t>
  </si>
  <si>
    <t>Seraphim Space</t>
  </si>
  <si>
    <t>Amadeus Capital Partners</t>
  </si>
  <si>
    <t>IQ Capital</t>
  </si>
  <si>
    <t>Martlet</t>
  </si>
  <si>
    <t>Cambridge Enterprise</t>
  </si>
  <si>
    <t>Ahren Innovation Capital</t>
  </si>
  <si>
    <t>Presidio Ventures</t>
  </si>
  <si>
    <t>Sumitomo Corporation</t>
  </si>
  <si>
    <t>Deeptech Labs</t>
  </si>
  <si>
    <t>Expeditions Fund</t>
  </si>
  <si>
    <t>National Security Strategic Investment Fund</t>
  </si>
  <si>
    <t>0.84</t>
  </si>
  <si>
    <t>2.1</t>
  </si>
  <si>
    <t>0.69</t>
  </si>
  <si>
    <t>7.0</t>
  </si>
  <si>
    <t>oct/2018</t>
  </si>
  <si>
    <t>oct/2019</t>
  </si>
  <si>
    <t>oct/2020</t>
  </si>
  <si>
    <t>dec-23</t>
  </si>
  <si>
    <t>Amadeus Capital Partners++IQ Capital++Martlet++Cambridge Enterprise++Ahren Innovation Capital</t>
  </si>
  <si>
    <t>Amadeus Capital Partners++IQ Capital++Seraphim Space++Martlet++Cambridge Enterprise++Ahren Innovation Capital</t>
  </si>
  <si>
    <t>Amadeus Capital Partners++IQ Capital++Presidio Ventures++Seraphim Space++Sumitomo Corporation++Martlet++University of Cambridge++Ahren Innovation Capital++Deeptech Labs++Expeditions Fund++National Security Strategic Investment Fund</t>
  </si>
  <si>
    <t>Sitemark</t>
  </si>
  <si>
    <t>Startupbootcamp</t>
  </si>
  <si>
    <t>Flemish Institute for Technological Research (VITO)</t>
  </si>
  <si>
    <t>Start it @KBC</t>
  </si>
  <si>
    <t>Chroma Impact Investment</t>
  </si>
  <si>
    <t>Korys</t>
  </si>
  <si>
    <t>goverment</t>
  </si>
  <si>
    <t>family_office</t>
  </si>
  <si>
    <t>1.82</t>
  </si>
  <si>
    <t>5.5</t>
  </si>
  <si>
    <t>aug-16</t>
  </si>
  <si>
    <t>sep-16</t>
  </si>
  <si>
    <t>jun-18</t>
  </si>
  <si>
    <t>jul-18</t>
  </si>
  <si>
    <t>sep-19</t>
  </si>
  <si>
    <t>Korys++Chroma Impact Investment</t>
  </si>
  <si>
    <t>Keit</t>
  </si>
  <si>
    <t>ESA Business Incubation Centre United Kingdom</t>
  </si>
  <si>
    <t>Future Planet Capital</t>
  </si>
  <si>
    <t>ACF Investors</t>
  </si>
  <si>
    <t>Wren Capital</t>
  </si>
  <si>
    <t>Longwall Ventures</t>
  </si>
  <si>
    <t>UK Innovation &amp; Science Seed Fund</t>
  </si>
  <si>
    <t>1.7</t>
  </si>
  <si>
    <t>sep/2016</t>
  </si>
  <si>
    <t>ACF Investors ( formerly Angel CoFund )++Wren Capital++Longwall Ventures++UK Innovation &amp; Science Seed Fund</t>
  </si>
  <si>
    <t>Navidium</t>
  </si>
  <si>
    <t>Momentum Partners</t>
  </si>
  <si>
    <t>Farvatn Venture</t>
  </si>
  <si>
    <t>Planet 9 Venture</t>
  </si>
  <si>
    <t>NOK</t>
  </si>
  <si>
    <t>aug-21</t>
  </si>
  <si>
    <t>jan-22</t>
  </si>
  <si>
    <t>Momentum Partners++Farvatn Venture</t>
  </si>
  <si>
    <t>Bamboo Systems</t>
  </si>
  <si>
    <t>Opea Holding</t>
  </si>
  <si>
    <t>4.5</t>
  </si>
  <si>
    <t>dec-19</t>
  </si>
  <si>
    <t>Seraphim Space++UK Future Fund++Opea Holding</t>
  </si>
  <si>
    <t>Meetoptics</t>
  </si>
  <si>
    <t>Marta Huidobro</t>
  </si>
  <si>
    <t>Luminate Accelerator</t>
  </si>
  <si>
    <t>ENISA</t>
  </si>
  <si>
    <t>Hansi Hansmann</t>
  </si>
  <si>
    <t>Matt Robinson</t>
  </si>
  <si>
    <t>WA4STEAM</t>
  </si>
  <si>
    <t>Marina Planas</t>
  </si>
  <si>
    <t>Josep Maria Tarragó</t>
  </si>
  <si>
    <t>David Ribas</t>
  </si>
  <si>
    <t>Oriol Ribas</t>
  </si>
  <si>
    <t>BeckIngridients</t>
  </si>
  <si>
    <t>Hansi Hansmann++Matt Robinson++ENISA++WA4STEAM++Marina Planas++Josep Maria Tarragó++David Ribas++Oriol Ribas++BeckIngridients</t>
  </si>
  <si>
    <t>PICadvanced</t>
  </si>
  <si>
    <t>PME Investimentos</t>
  </si>
  <si>
    <t>Universidade De Aveiro Incubator</t>
  </si>
  <si>
    <t xml:space="preserve">Verizon Ventures </t>
  </si>
  <si>
    <t>200M</t>
  </si>
  <si>
    <t>EIC Fund</t>
  </si>
  <si>
    <t>incubator</t>
  </si>
  <si>
    <t>2.4</t>
  </si>
  <si>
    <t>aug-20</t>
  </si>
  <si>
    <t>jun-23</t>
  </si>
  <si>
    <t>Verizon Ventures++200M</t>
  </si>
  <si>
    <t>VEOWARE</t>
  </si>
  <si>
    <t>Seraphim Space Camp</t>
  </si>
  <si>
    <t>imec.istart</t>
  </si>
  <si>
    <t>ESA Space Solutions Belgium</t>
  </si>
  <si>
    <t>1.51</t>
  </si>
  <si>
    <t>dec-18</t>
  </si>
  <si>
    <t>jun-21</t>
  </si>
  <si>
    <t>WaterView</t>
  </si>
  <si>
    <t>Cariplo Factory</t>
  </si>
  <si>
    <t>Club degli Investitori</t>
  </si>
  <si>
    <t>LIFTT</t>
  </si>
  <si>
    <t>Progress Tech Transfer Fund</t>
  </si>
  <si>
    <t>MITO Technology</t>
  </si>
  <si>
    <t>angel_fund,venture_capital</t>
  </si>
  <si>
    <t>0.5</t>
  </si>
  <si>
    <t>0.87</t>
  </si>
  <si>
    <t>may-18</t>
  </si>
  <si>
    <t>LIFTT++Progress Tech Transfer Fund++MITO Technology</t>
  </si>
  <si>
    <t>Rize</t>
  </si>
  <si>
    <t>Agoranov</t>
  </si>
  <si>
    <t>Carbon Removal ClimAccelerator</t>
  </si>
  <si>
    <t>Anthemis Group</t>
  </si>
  <si>
    <t>BBVA</t>
  </si>
  <si>
    <t>Mirova</t>
  </si>
  <si>
    <t>Female Innovators Lab</t>
  </si>
  <si>
    <t>Super Capital</t>
  </si>
  <si>
    <t>private_equity</t>
  </si>
  <si>
    <t>investment fund</t>
  </si>
  <si>
    <t>dec/2022</t>
  </si>
  <si>
    <t>Anthemis Group++BBVA++Mirova</t>
  </si>
  <si>
    <t>Pozyx</t>
  </si>
  <si>
    <t>Konecranes Startups</t>
  </si>
  <si>
    <t>Ghent University</t>
  </si>
  <si>
    <t>Saffelberg Investments</t>
  </si>
  <si>
    <t>KBC Focus Fund</t>
  </si>
  <si>
    <t>2.5</t>
  </si>
  <si>
    <t>jan-15</t>
  </si>
  <si>
    <t>oct-20</t>
  </si>
  <si>
    <t>Saffelberg Investments++KBC Focus Fund</t>
  </si>
  <si>
    <t>Sensolus</t>
  </si>
  <si>
    <t>Matterwave Ventures</t>
  </si>
  <si>
    <t>EIT Digital Accelerator</t>
  </si>
  <si>
    <t>Capricorn Partners</t>
  </si>
  <si>
    <t>Quest for Growth</t>
  </si>
  <si>
    <t>b2venture (formerly btov Partners)</t>
  </si>
  <si>
    <t>Annie Vereecken</t>
  </si>
  <si>
    <t>2.75</t>
  </si>
  <si>
    <t>3.5</t>
  </si>
  <si>
    <t>oct-17</t>
  </si>
  <si>
    <t>Capricorn Partners++Quest for Growth</t>
  </si>
  <si>
    <t>Capricorn Partners++Quest for Growth++b2venture (formerly btov Partners)++Annie Vereecken</t>
  </si>
  <si>
    <t>Klarx</t>
  </si>
  <si>
    <t>Allinvest Unternehmensbeteiligungs GmbH</t>
  </si>
  <si>
    <t>Lukasz Gadowski</t>
  </si>
  <si>
    <t>Target Global</t>
  </si>
  <si>
    <t>Daniel Krauss</t>
  </si>
  <si>
    <t>André Schwämmlein</t>
  </si>
  <si>
    <t>Johnathan Teklu</t>
  </si>
  <si>
    <t>B&amp;C Innovation Investments</t>
  </si>
  <si>
    <t>Helvetia Venture Fund</t>
  </si>
  <si>
    <t>Swiss Post</t>
  </si>
  <si>
    <t>12.5</t>
  </si>
  <si>
    <t>11.5</t>
  </si>
  <si>
    <t>sep-18</t>
  </si>
  <si>
    <t>Lukasz Gadowski++Target Global++Daniel Krauss++André Schwämmlein++Johnathan Teklu</t>
  </si>
  <si>
    <t>Target Global++B&amp;C Innovation Investments</t>
  </si>
  <si>
    <t>Helvetia Venture Fund++B&amp;C Innovation Investments++Swiss Post</t>
  </si>
  <si>
    <t>Mitiga Solutions</t>
  </si>
  <si>
    <t>Polytechnic University Of Catalonia</t>
  </si>
  <si>
    <t>Barcelona Supercomputing Center - Centro Nacional de Supercomputación</t>
  </si>
  <si>
    <t>Sabadell Venture Capital</t>
  </si>
  <si>
    <t>Eurostars SME programme</t>
  </si>
  <si>
    <t>Kibo Ventures</t>
  </si>
  <si>
    <t>Creas</t>
  </si>
  <si>
    <t>Faber</t>
  </si>
  <si>
    <t>Microsoft Climate Innovation Fund</t>
  </si>
  <si>
    <t>Nationwide Ventures</t>
  </si>
  <si>
    <t>Telefonica</t>
  </si>
  <si>
    <t>Íope Ventures</t>
  </si>
  <si>
    <t>Elaia Partners</t>
  </si>
  <si>
    <t>0.52</t>
  </si>
  <si>
    <t>0.25</t>
  </si>
  <si>
    <t>1.92</t>
  </si>
  <si>
    <t>1.2</t>
  </si>
  <si>
    <t>13.25</t>
  </si>
  <si>
    <t>jun-24</t>
  </si>
  <si>
    <t>Polytechnic University Of Catalonia++Barcelona Supercomputing Center - Centro Nacional de Supercomputación</t>
  </si>
  <si>
    <t>Kibo Ventures++Creas++Faber++Microsoft Climate Innovation Fund++Nationwide Ventures</t>
  </si>
  <si>
    <t>Telefonica++Íope Ventures</t>
  </si>
  <si>
    <t>Seaver</t>
  </si>
  <si>
    <t>HEC Incubator</t>
  </si>
  <si>
    <t>Normandie Incubation</t>
  </si>
  <si>
    <t>Bpifrance</t>
  </si>
  <si>
    <t>GO Capital</t>
  </si>
  <si>
    <t>Crédit Agricole</t>
  </si>
  <si>
    <t>Normandie Business Angels</t>
  </si>
  <si>
    <t>Normandie Participations</t>
  </si>
  <si>
    <t>Horse Angels</t>
  </si>
  <si>
    <t>Peiker CEE</t>
  </si>
  <si>
    <t>1.8</t>
  </si>
  <si>
    <t>Bpifrance++GO Capital++Crédit Agricole++Normandie Business Angels++Normandie Participations++Horse Angels</t>
  </si>
  <si>
    <t>Ligentec</t>
  </si>
  <si>
    <t>ESA BIC Switzerland</t>
  </si>
  <si>
    <t>Venture Kick</t>
  </si>
  <si>
    <t>Fondation FIT</t>
  </si>
  <si>
    <t>0.32</t>
  </si>
  <si>
    <t>0.13</t>
  </si>
  <si>
    <t>0.1</t>
  </si>
  <si>
    <t>CHF</t>
  </si>
  <si>
    <t>may-17</t>
  </si>
  <si>
    <t>aug-18</t>
  </si>
  <si>
    <t>may-20</t>
  </si>
  <si>
    <t>Venture Kick++Eurostars SME programme</t>
  </si>
  <si>
    <t>Gamaya</t>
  </si>
  <si>
    <t>Private Equity</t>
  </si>
  <si>
    <t>VI Partners</t>
  </si>
  <si>
    <t>Seed4Equity</t>
  </si>
  <si>
    <t>Peter Letmathe</t>
  </si>
  <si>
    <t>Sandoz</t>
  </si>
  <si>
    <t>Icos Capital</t>
  </si>
  <si>
    <t>Mahindra &amp; Mahindra</t>
  </si>
  <si>
    <t>GROWTH EQUITY VC</t>
  </si>
  <si>
    <t>CONVERTIBLE</t>
  </si>
  <si>
    <t>0.01</t>
  </si>
  <si>
    <t>0.02</t>
  </si>
  <si>
    <t>0.8</t>
  </si>
  <si>
    <t>3.2</t>
  </si>
  <si>
    <t>4.2</t>
  </si>
  <si>
    <t>jan-14</t>
  </si>
  <si>
    <t>may-14</t>
  </si>
  <si>
    <t>may-16</t>
  </si>
  <si>
    <t>sep-17</t>
  </si>
  <si>
    <t>jul-19</t>
  </si>
  <si>
    <t>VI Partners++Seed4Equity++Peter Letmathe++Sandoz</t>
  </si>
  <si>
    <t>VI Partners++Icos Capital++Mahindra &amp; Mahindra</t>
  </si>
  <si>
    <t>OneSoil</t>
  </si>
  <si>
    <t>INOVISA</t>
  </si>
  <si>
    <t>Andrei Avsievich</t>
  </si>
  <si>
    <t>Kolos Ventures</t>
  </si>
  <si>
    <t>Palta</t>
  </si>
  <si>
    <t>Bulba Ventures</t>
  </si>
  <si>
    <t>Yury Melnichek</t>
  </si>
  <si>
    <t>Leo Lozner</t>
  </si>
  <si>
    <t>Almaz Capital</t>
  </si>
  <si>
    <t>PortfoLion</t>
  </si>
  <si>
    <t>jan/2019</t>
  </si>
  <si>
    <t>Palta++Bulba Ventures++Yury Melnichek++Leo Lozner</t>
  </si>
  <si>
    <t>Palta++Bulba Ventures</t>
  </si>
  <si>
    <t>Almaz Capital++PortfoLion</t>
  </si>
  <si>
    <t>MeVitae</t>
  </si>
  <si>
    <t>London Co-Investment Fund</t>
  </si>
  <si>
    <t>Parkwalk Advisors</t>
  </si>
  <si>
    <t>University of Bristol Enterprise Fund</t>
  </si>
  <si>
    <t>OUI Startup Incubator</t>
  </si>
  <si>
    <t>SFC Capital</t>
  </si>
  <si>
    <t>British Business Investments</t>
  </si>
  <si>
    <t>Apex Black</t>
  </si>
  <si>
    <t>0.15</t>
  </si>
  <si>
    <t>0.39</t>
  </si>
  <si>
    <t>0.22</t>
  </si>
  <si>
    <t>jul-12</t>
  </si>
  <si>
    <t>oct-15</t>
  </si>
  <si>
    <t>jum-23</t>
  </si>
  <si>
    <t>SFC Capital++British Business Investments</t>
  </si>
  <si>
    <t>Krucial (formerly R3 IoT)</t>
  </si>
  <si>
    <t>CENSIS</t>
  </si>
  <si>
    <t>Scottish EDGE</t>
  </si>
  <si>
    <t>Ryan Johnson</t>
  </si>
  <si>
    <t>Nathan Kundtz</t>
  </si>
  <si>
    <t>Space Capital</t>
  </si>
  <si>
    <t>Scottish National Investment Bank</t>
  </si>
  <si>
    <t>Loren Padelford</t>
  </si>
  <si>
    <t>University of Strathclyde</t>
  </si>
  <si>
    <t>AzurX</t>
  </si>
  <si>
    <t>3.1</t>
  </si>
  <si>
    <t>3.7</t>
  </si>
  <si>
    <t>jul-21</t>
  </si>
  <si>
    <t>Ryan Johnson++Nathan Kundtz++Space Capital++Scottish National Investment Bank++Loren Padelford</t>
  </si>
  <si>
    <t>Scottish Enterprise Growth Investments++University of Strathclyde++Scottish National Investment Bank++AzurX</t>
  </si>
  <si>
    <t>Crypta Labs</t>
  </si>
  <si>
    <t>Crowdfunded</t>
  </si>
  <si>
    <t>Angels Den Funding</t>
  </si>
  <si>
    <t>Pitch@Palace</t>
  </si>
  <si>
    <t>Henley Business Angels</t>
  </si>
  <si>
    <t>Bloc Ventures</t>
  </si>
  <si>
    <t>crowdfunding</t>
  </si>
  <si>
    <t>ANGEL</t>
  </si>
  <si>
    <t>2.0</t>
  </si>
  <si>
    <t>1.1</t>
  </si>
  <si>
    <t>0.16</t>
  </si>
  <si>
    <t>oct-16</t>
  </si>
  <si>
    <t>Hawa Dawa</t>
  </si>
  <si>
    <t>alubi capital GmbH</t>
  </si>
  <si>
    <t>TechQuartier</t>
  </si>
  <si>
    <t>EIT Climate-KIC</t>
  </si>
  <si>
    <t>Startport</t>
  </si>
  <si>
    <t>Xpreneurs</t>
  </si>
  <si>
    <t>RESPOND Accelerator</t>
  </si>
  <si>
    <t>Space Academy</t>
  </si>
  <si>
    <t>New Mobility World</t>
  </si>
  <si>
    <t>WENVEST Capital</t>
  </si>
  <si>
    <t>Jan Bohl</t>
  </si>
  <si>
    <t>Sawiris Family Office</t>
  </si>
  <si>
    <t>BayBG Venture Capital</t>
  </si>
  <si>
    <t>New Mobility World++WENVEST Capital</t>
  </si>
  <si>
    <t>Jan Bohl++WENVEST Capital++Sawiris Family Office++BayBG Venture Capital</t>
  </si>
  <si>
    <t>Yepzon</t>
  </si>
  <si>
    <t>Inventure</t>
  </si>
  <si>
    <t>Finnvera Venture Capital</t>
  </si>
  <si>
    <t>VTT Ventures</t>
  </si>
  <si>
    <t>Jussi Eskelinen</t>
  </si>
  <si>
    <t>Jocka Traskback</t>
  </si>
  <si>
    <t>Ortanest Oy</t>
  </si>
  <si>
    <t>Jarmo Viitala</t>
  </si>
  <si>
    <t>Kalevi Huhtala</t>
  </si>
  <si>
    <t>Innovestor</t>
  </si>
  <si>
    <t>Vanaja Capital</t>
  </si>
  <si>
    <t>Sign Systems Finland Oy</t>
  </si>
  <si>
    <t>Invesdor</t>
  </si>
  <si>
    <t>Business Finland</t>
  </si>
  <si>
    <t>NFT Ventures</t>
  </si>
  <si>
    <t>SERIES C</t>
  </si>
  <si>
    <t>0.18</t>
  </si>
  <si>
    <t>0.9</t>
  </si>
  <si>
    <t>0.66</t>
  </si>
  <si>
    <t>0.94</t>
  </si>
  <si>
    <t>oct-13</t>
  </si>
  <si>
    <t>jun-14</t>
  </si>
  <si>
    <t>dec-14</t>
  </si>
  <si>
    <t>jan-16</t>
  </si>
  <si>
    <t>jun-16</t>
  </si>
  <si>
    <t>Inventure++Finnvera Venture Capital++VTT Ventures</t>
  </si>
  <si>
    <t>Jussi Eskelinen++Jocka Traskback++Ortanest Oy++Jarmo Viitala++Kalevi Huhtala</t>
  </si>
  <si>
    <t>Vanaja Capital++Innovestor++Sign Systems Finland Oy</t>
  </si>
  <si>
    <t>Unibap</t>
  </si>
  <si>
    <t>Public</t>
  </si>
  <si>
    <t>IPO</t>
  </si>
  <si>
    <t>1.24</t>
  </si>
  <si>
    <t>SEK</t>
  </si>
  <si>
    <t>Qualinx</t>
  </si>
  <si>
    <t>Delft Enterprises</t>
  </si>
  <si>
    <t>Waterman Ventures</t>
  </si>
  <si>
    <t>TDShepherd</t>
  </si>
  <si>
    <t>Delft University of Technology (TU Delft)</t>
  </si>
  <si>
    <t>InnovationQuarter</t>
  </si>
  <si>
    <t>FORWARD.one Venture Capital</t>
  </si>
  <si>
    <t>10.2</t>
  </si>
  <si>
    <t>oct-23</t>
  </si>
  <si>
    <t>InnovationQuarter++FORWARD.one Venture Capital++Waterman Ventures</t>
  </si>
  <si>
    <t>MAGICS Technologies</t>
  </si>
  <si>
    <t>KU Leuven</t>
  </si>
  <si>
    <t>Gemma Frisius Fund - GFF</t>
  </si>
  <si>
    <t>Gemma Frisius Fund - GFF++KU Leuven</t>
  </si>
  <si>
    <t>Spacetek</t>
  </si>
  <si>
    <t>University of Bern</t>
  </si>
  <si>
    <t>Swisscom Ventures</t>
  </si>
  <si>
    <t>Spectrum Value Management</t>
  </si>
  <si>
    <t>0.95</t>
  </si>
  <si>
    <t>0.7</t>
  </si>
  <si>
    <t>5.8</t>
  </si>
  <si>
    <t>jun-19</t>
  </si>
  <si>
    <t>jul-22</t>
  </si>
  <si>
    <t>dec-22</t>
  </si>
  <si>
    <t>Swisscom Ventures++Spectrum Value Management</t>
  </si>
  <si>
    <t>Antelope Dx</t>
  </si>
  <si>
    <t>Valiance</t>
  </si>
  <si>
    <t>Valiance Asset Management</t>
  </si>
  <si>
    <t>White fund</t>
  </si>
  <si>
    <t>aug-19</t>
  </si>
  <si>
    <t>Craft Prospect</t>
  </si>
  <si>
    <t>Capital for Colleagues</t>
  </si>
  <si>
    <t>National Space Innovation Programme</t>
  </si>
  <si>
    <t>0.27</t>
  </si>
  <si>
    <t>0.21</t>
  </si>
  <si>
    <t>0.3</t>
  </si>
  <si>
    <t>sep-21</t>
  </si>
  <si>
    <t>oct-22</t>
  </si>
  <si>
    <t>Scottish Enterprise Growth Investments++Capital for Colleagues</t>
  </si>
  <si>
    <t>Mosaic Smart Data</t>
  </si>
  <si>
    <t>JP Morgan</t>
  </si>
  <si>
    <t>JPMorgan Chase &amp; Co</t>
  </si>
  <si>
    <t>CommerzVentures</t>
  </si>
  <si>
    <t>Octopus Ventures</t>
  </si>
  <si>
    <t>JP Morgan++JPMorgan Chase &amp; Co</t>
  </si>
  <si>
    <t>CommerzVentures++Octopus Ventures++JP Morgan</t>
  </si>
  <si>
    <t>SmartQare</t>
  </si>
  <si>
    <t>ESA BIC Noordwijk</t>
  </si>
  <si>
    <t>2.9</t>
  </si>
  <si>
    <t>2.6</t>
  </si>
  <si>
    <t>3.4</t>
  </si>
  <si>
    <t>dec-20</t>
  </si>
  <si>
    <t>aug-22</t>
  </si>
  <si>
    <t>Roboze</t>
  </si>
  <si>
    <t>Unruly Capital</t>
  </si>
  <si>
    <t>Equiter</t>
  </si>
  <si>
    <t>Nova Capital</t>
  </si>
  <si>
    <t>Andrea Guerra</t>
  </si>
  <si>
    <t>Luigi De Vecchi</t>
  </si>
  <si>
    <t>Roberto Ferraresi</t>
  </si>
  <si>
    <t>Luca Giacometti</t>
  </si>
  <si>
    <t>Denis Faccioli</t>
  </si>
  <si>
    <t>Lagfin</t>
  </si>
  <si>
    <t>advisor, venture_capital</t>
  </si>
  <si>
    <t>Nova Capital++Andrea Guerra++Luigi De Vecchi++Roberto Ferraresi++Luca Giacometti++Denis Faccioli++Lagfin</t>
  </si>
  <si>
    <t>Picosats</t>
  </si>
  <si>
    <t>Area Science Park</t>
  </si>
  <si>
    <t>University of Trieste</t>
  </si>
  <si>
    <t>Galaxia</t>
  </si>
  <si>
    <t>Obloo Ventures</t>
  </si>
  <si>
    <t>jun-17</t>
  </si>
  <si>
    <t>LIFTT++Progress Tech Transfer Fund</t>
  </si>
  <si>
    <t>LIFTT++Progress Tech Transfer Fund++Galaxia++Obloo Ventures</t>
  </si>
  <si>
    <t>Naventik</t>
  </si>
  <si>
    <t>TechFounders</t>
  </si>
  <si>
    <t>MobilityXlab</t>
  </si>
  <si>
    <t>GPS Ventures</t>
  </si>
  <si>
    <t>Technologiegründerfonds Sachsen</t>
  </si>
  <si>
    <t>Technologiegründerfonds Sachsen++GPS Ventures</t>
  </si>
  <si>
    <t>UP Catalyst</t>
  </si>
  <si>
    <t>University of Tartu</t>
  </si>
  <si>
    <t>ESA BIC ESTONIA</t>
  </si>
  <si>
    <t>Sunly Startup</t>
  </si>
  <si>
    <t>Little Green Fund</t>
  </si>
  <si>
    <t>Scottish Baltic Invest</t>
  </si>
  <si>
    <t>UniTartu Ventures</t>
  </si>
  <si>
    <t>Sunly</t>
  </si>
  <si>
    <t>SmartCap</t>
  </si>
  <si>
    <t>Extantia Capital</t>
  </si>
  <si>
    <t>Sunly Startup++Little Green Fund++Scottish Baltic Invest++UniTartu Ventures++Sunly</t>
  </si>
  <si>
    <t>SmartCap++Sunly Startup++Extantia Capital++Little Green Fund++Scottish Baltic Invest++UniTartu Ventures</t>
  </si>
  <si>
    <t>The Ocean Cleanup</t>
  </si>
  <si>
    <t>ScaleUpNation</t>
  </si>
  <si>
    <t>Thiel Fellowship</t>
  </si>
  <si>
    <t>Seeds</t>
  </si>
  <si>
    <t>Peter Thiel</t>
  </si>
  <si>
    <t>Marc Benioff</t>
  </si>
  <si>
    <t>The Leona M. and Harry B. Helmsley Charitable Trust</t>
  </si>
  <si>
    <t>31.5</t>
  </si>
  <si>
    <t>Peter Thiel++Marc Benioff</t>
  </si>
  <si>
    <t>BeeLine</t>
  </si>
  <si>
    <t>True.</t>
  </si>
  <si>
    <t>Syndicate Room</t>
  </si>
  <si>
    <t>Seedrs</t>
  </si>
  <si>
    <t>Seedcamp</t>
  </si>
  <si>
    <t>TrueStart</t>
  </si>
  <si>
    <t>Earlymarket</t>
  </si>
  <si>
    <t>Andy Murray</t>
  </si>
  <si>
    <t>Kickstarter</t>
  </si>
  <si>
    <t>0.07</t>
  </si>
  <si>
    <t>0.65</t>
  </si>
  <si>
    <t>Seedcamp++Seedrs++TrueStart++Earlymarket++Andy Murray</t>
  </si>
  <si>
    <t>Pytheas Technology</t>
  </si>
  <si>
    <t>Turenne Capital</t>
  </si>
  <si>
    <t>Incubateur Impulse</t>
  </si>
  <si>
    <t>Région Sud Investissement</t>
  </si>
  <si>
    <t>Banque Populaire Occitane</t>
  </si>
  <si>
    <t>Provepharm</t>
  </si>
  <si>
    <t>iXblue</t>
  </si>
  <si>
    <t>jul-15</t>
  </si>
  <si>
    <t>Région Sud Investissement++Crédit Agricole++Banque Populaire Occitane++Provepharm++iXblue</t>
  </si>
  <si>
    <t>Picterra</t>
  </si>
  <si>
    <t>Omidyar Network</t>
  </si>
  <si>
    <t>Atlantic Internet</t>
  </si>
  <si>
    <t>Possible Ventures</t>
  </si>
  <si>
    <t>ACE and Company</t>
  </si>
  <si>
    <t>MK Venture Capital</t>
  </si>
  <si>
    <t>Swiss Federal Institute of Technology Lausanne</t>
  </si>
  <si>
    <t>Lakestar</t>
  </si>
  <si>
    <t>Atlantic Labs</t>
  </si>
  <si>
    <t>Space Angels</t>
  </si>
  <si>
    <t>corporate_venture_fund,family_office,venture_capital</t>
  </si>
  <si>
    <t>3.3</t>
  </si>
  <si>
    <t>6.5</t>
  </si>
  <si>
    <t>may-22</t>
  </si>
  <si>
    <t>Lakestar++Fondation FIT</t>
  </si>
  <si>
    <t>Atlantic Labs++Space Angels</t>
  </si>
  <si>
    <t>Orbital Witness</t>
  </si>
  <si>
    <t>Fuse by Allen &amp; Overy</t>
  </si>
  <si>
    <t>MDR Lab</t>
  </si>
  <si>
    <t>L Marks</t>
  </si>
  <si>
    <t>Stuart Marks</t>
  </si>
  <si>
    <t>Geovation</t>
  </si>
  <si>
    <t>Concrete Ventures</t>
  </si>
  <si>
    <t>Scalar North Capital</t>
  </si>
  <si>
    <t>JLL Spark</t>
  </si>
  <si>
    <t>LocalGlobe</t>
  </si>
  <si>
    <t>Outward VC</t>
  </si>
  <si>
    <t>Portfolio Ventures</t>
  </si>
  <si>
    <t>Realty Corporation</t>
  </si>
  <si>
    <t>Parker89</t>
  </si>
  <si>
    <t>7.5</t>
  </si>
  <si>
    <t>jul-20</t>
  </si>
  <si>
    <t>L Marks++Stuart Marks++Geovation</t>
  </si>
  <si>
    <t>Seedcamp++Concrete Ventures++Life Ventures++JLL Spark</t>
  </si>
  <si>
    <t>Seedcamp++LocalGlobe++JLL Spark++Outward VC</t>
  </si>
  <si>
    <t>Seedcamp++LocalGlobe++Portfolio Ventures++Outward VC++Realty Corporation++Parker89</t>
  </si>
  <si>
    <t>SpaceSense</t>
  </si>
  <si>
    <t>50 Partners</t>
  </si>
  <si>
    <t>Courtin Investment</t>
  </si>
  <si>
    <t>SpaceFounders</t>
  </si>
  <si>
    <t>Astropreneurs</t>
  </si>
  <si>
    <t>PARSEC Accelerator</t>
  </si>
  <si>
    <t>HECTAR Accelerator</t>
  </si>
  <si>
    <t>ESA BIC NORD FRANCE</t>
  </si>
  <si>
    <t>Techmind VC</t>
  </si>
  <si>
    <t>Space Ventures Investors</t>
  </si>
  <si>
    <t>Sharpstone Capital</t>
  </si>
  <si>
    <t>MassChallenge</t>
  </si>
  <si>
    <t>xFarm Technologies</t>
  </si>
  <si>
    <t>venture_capital, sovereign wealth fund</t>
  </si>
  <si>
    <t>ACQUISITION</t>
  </si>
  <si>
    <t>Bpifrance++Techmind VC++Space Ventures Investors</t>
  </si>
  <si>
    <t>Spaceit oü</t>
  </si>
  <si>
    <t>Starburst Accelerator</t>
  </si>
  <si>
    <t>Icebreaker VC</t>
  </si>
  <si>
    <t>dec-17</t>
  </si>
  <si>
    <t>Munevo</t>
  </si>
  <si>
    <t>EIT Health e.V.</t>
  </si>
  <si>
    <t>Aescuvest</t>
  </si>
  <si>
    <t>BayBG Bayerische Beteiligungsgesellschaft</t>
  </si>
  <si>
    <t>Bayern Kapital</t>
  </si>
  <si>
    <t>ROCA X</t>
  </si>
  <si>
    <t>be-exponential</t>
  </si>
  <si>
    <t>family_office,angel_fund</t>
  </si>
  <si>
    <t>0.03</t>
  </si>
  <si>
    <t>0.35</t>
  </si>
  <si>
    <t>0.2</t>
  </si>
  <si>
    <t>0.28</t>
  </si>
  <si>
    <t>0.48</t>
  </si>
  <si>
    <t>BayBG Bayerische Beteiligungsgesellschaft++Bayern Kapital++ROCA X++be-exponential</t>
  </si>
  <si>
    <t>Stratio</t>
  </si>
  <si>
    <t>IMPACT Accelerator</t>
  </si>
  <si>
    <t>ESA BIC PORTUGAL</t>
  </si>
  <si>
    <t>Crane Venture Partners</t>
  </si>
  <si>
    <t>Forestay Capital</t>
  </si>
  <si>
    <t>LocalGlobe++Crane Venture Partners</t>
  </si>
  <si>
    <t>Crane Venture Partners++Forestay Capital</t>
  </si>
  <si>
    <t>Mbryonics</t>
  </si>
  <si>
    <t>3.6</t>
  </si>
  <si>
    <t>17.5</t>
  </si>
  <si>
    <t>Oxford Space Systems</t>
  </si>
  <si>
    <t>Cambridge Angels</t>
  </si>
  <si>
    <t>Perivoli Innovations</t>
  </si>
  <si>
    <t>Peter Cowley</t>
  </si>
  <si>
    <t>Foresight Group</t>
  </si>
  <si>
    <t>Foresight Williams</t>
  </si>
  <si>
    <t>Defence and Security Accelerator</t>
  </si>
  <si>
    <t>Oxford Innovation Finence</t>
  </si>
  <si>
    <t>0.46</t>
  </si>
  <si>
    <t>7.7</t>
  </si>
  <si>
    <t>jan-24</t>
  </si>
  <si>
    <t>may-24</t>
  </si>
  <si>
    <t>IQ Capital++Longwall Ventures++Foresight Group++Foresight Williams</t>
  </si>
  <si>
    <t>Oxford Innovantion Finance</t>
  </si>
  <si>
    <t>PlasmaBound</t>
  </si>
  <si>
    <t>ESA BIC IRELAND</t>
  </si>
  <si>
    <t>Enterprise Ireland</t>
  </si>
  <si>
    <t>Atlantic Bridge University Fund</t>
  </si>
  <si>
    <t>Act Venture Capital</t>
  </si>
  <si>
    <t>Business Venture Partners BVP</t>
  </si>
  <si>
    <t>Disruptive Technologies Innovation Fund</t>
  </si>
  <si>
    <t>2.35</t>
  </si>
  <si>
    <t>Enterprise Ireland++Atlantic Bridge University Fund</t>
  </si>
  <si>
    <t>Enterprise Ireland++Act Venture Capital++Atlantic Bridge University Fund</t>
  </si>
  <si>
    <t>MyEasyFarm</t>
  </si>
  <si>
    <t>Scal'E-nov</t>
  </si>
  <si>
    <t>Angelsquare</t>
  </si>
  <si>
    <t>Netangels</t>
  </si>
  <si>
    <t>Région Grand Est</t>
  </si>
  <si>
    <t>INSEAD Angels</t>
  </si>
  <si>
    <t>Welikestartup</t>
  </si>
  <si>
    <t>EIT Food</t>
  </si>
  <si>
    <t>0.6</t>
  </si>
  <si>
    <t>sep-22</t>
  </si>
  <si>
    <t>Bpifrance++Angelsquare++Netangels++Région Grand Est++INSEAD Angels++Welikestartup</t>
  </si>
  <si>
    <t>INSEAD Angels++Welikestartup</t>
  </si>
  <si>
    <t>NEMATX AG</t>
  </si>
  <si>
    <t>Eidgenössische Technische Hochschule Zürich (ETH Zurich)</t>
  </si>
  <si>
    <t>Private</t>
  </si>
  <si>
    <t>Polyplastics</t>
  </si>
  <si>
    <t>jul-24</t>
  </si>
  <si>
    <t>Roofit.solar</t>
  </si>
  <si>
    <t>Spring Capital</t>
  </si>
  <si>
    <t>Sten Tamkivi</t>
  </si>
  <si>
    <t>BayWa re Energy Ventures</t>
  </si>
  <si>
    <t>Helmes</t>
  </si>
  <si>
    <t>Taavet Hinrikus</t>
  </si>
  <si>
    <t>EdgeCap Partners</t>
  </si>
  <si>
    <t>6.4</t>
  </si>
  <si>
    <t>6.45</t>
  </si>
  <si>
    <t>Sten Tamkivi++Spring Capital++BayWa re Energy Ventures++Helmes++Taavet Hinrikus</t>
  </si>
  <si>
    <t>BayWa re Energy Ventures++EdgeCap Partners</t>
  </si>
  <si>
    <t>Spotlite</t>
  </si>
  <si>
    <t>Copernicus EU</t>
  </si>
  <si>
    <t>Portugal Ventures</t>
  </si>
  <si>
    <t>Shilling VC</t>
  </si>
  <si>
    <t>Indico Capital Partners</t>
  </si>
  <si>
    <t>EDP Ventures</t>
  </si>
  <si>
    <t>Cassini Business Accelerator</t>
  </si>
  <si>
    <t>corporate_venture_fund,venture_capital</t>
  </si>
  <si>
    <t>0.08</t>
  </si>
  <si>
    <t>Portugal Ventures++Shilling VC++Indico Capital Partners++EDP Ventures</t>
  </si>
  <si>
    <t>EUSPA++Cassini Business Accelerator</t>
  </si>
  <si>
    <t>Neuraspace</t>
  </si>
  <si>
    <t>Armilar Venture Partners</t>
  </si>
  <si>
    <t>Danalto</t>
  </si>
  <si>
    <t>EIT RawMaterials</t>
  </si>
  <si>
    <t>Elkstone Capital Partners</t>
  </si>
  <si>
    <t>family_office,venture_capital</t>
  </si>
  <si>
    <t>E-Novia S.p.A.</t>
  </si>
  <si>
    <t>Boost Heroes</t>
  </si>
  <si>
    <t>BacktoWork</t>
  </si>
  <si>
    <t>7.62</t>
  </si>
  <si>
    <t>jun/2013</t>
  </si>
  <si>
    <t>Helix Geospace</t>
  </si>
  <si>
    <t>Midven</t>
  </si>
  <si>
    <t>0.17</t>
  </si>
  <si>
    <t>Midven++UK Innovation &amp; Science Seed Fund++Bloc Ventures</t>
  </si>
  <si>
    <t>Satelligence</t>
  </si>
  <si>
    <t>4Impact</t>
  </si>
  <si>
    <t>Quantum-Systems GmbH</t>
  </si>
  <si>
    <t>10x</t>
  </si>
  <si>
    <t>Project A</t>
  </si>
  <si>
    <t>The 10X Group</t>
  </si>
  <si>
    <t>Sanno Capital</t>
  </si>
  <si>
    <t>U.S. Department of Defense</t>
  </si>
  <si>
    <t>HV Capital</t>
  </si>
  <si>
    <t>Omnes Capital</t>
  </si>
  <si>
    <t>DTCP</t>
  </si>
  <si>
    <t>Airbus Ventures</t>
  </si>
  <si>
    <t>Thiel Capital</t>
  </si>
  <si>
    <t>63.6</t>
  </si>
  <si>
    <t>may-21</t>
  </si>
  <si>
    <t>Project A++Bayern Kapital++Peter Thiel++The 10X Group++Sanno Capital</t>
  </si>
  <si>
    <t>HV Capital++Project A++Omnes Capital++Bayern Kapital++DTCP++Airbus Ventures++Thiel Capital</t>
  </si>
  <si>
    <t>WeGaw</t>
  </si>
  <si>
    <t>ESA Business Applications Ambassador</t>
  </si>
  <si>
    <t>Katapult Group</t>
  </si>
  <si>
    <t>Banco Sabadell</t>
  </si>
  <si>
    <t>Business Angels Switzerland</t>
  </si>
  <si>
    <t>Katapult</t>
  </si>
  <si>
    <t>Great Stuff Ventures</t>
  </si>
  <si>
    <t>Technology fund</t>
  </si>
  <si>
    <t>Innosuisse</t>
  </si>
  <si>
    <t>0.38</t>
  </si>
  <si>
    <t>oct-18</t>
  </si>
  <si>
    <t>Seedrs++ESA Business Applications Ambassador</t>
  </si>
  <si>
    <t>Seedrs++Banco Sabadell++Business Angels Switzerland++Katapult++Great Stuff Ventures</t>
  </si>
  <si>
    <t>QuadSAT</t>
  </si>
  <si>
    <t>OdenseRobotics</t>
  </si>
  <si>
    <t>Venture City Horsens</t>
  </si>
  <si>
    <t>VF Venture (Vækstfonden)</t>
  </si>
  <si>
    <t>Helge Munk</t>
  </si>
  <si>
    <t>ESA BIC DENMARK</t>
  </si>
  <si>
    <t>Torben Frigaard Rasmussen</t>
  </si>
  <si>
    <t>0.09</t>
  </si>
  <si>
    <t>9.6</t>
  </si>
  <si>
    <t>DKK</t>
  </si>
  <si>
    <t>Seraphim Space++VF Venture (Vækstfonden)++Helge Munk</t>
  </si>
  <si>
    <t>IQ Capital++Torben Frigaard Rasmussen++Seraphim Space++VF Venture (Vækstfonden)++Helge Munk</t>
  </si>
  <si>
    <t>Neuron SW</t>
  </si>
  <si>
    <t>CEED Tech</t>
  </si>
  <si>
    <t>FIWARE</t>
  </si>
  <si>
    <t>Plant 4.0 Team</t>
  </si>
  <si>
    <t>Startup Autobahn</t>
  </si>
  <si>
    <t>BIND 4.0 - Basque Open Innovation Platform</t>
  </si>
  <si>
    <t>EIT Manufacturimg</t>
  </si>
  <si>
    <t>StartupYard</t>
  </si>
  <si>
    <t>Nápad roku</t>
  </si>
  <si>
    <t>Airbus Bizlabs (closed)</t>
  </si>
  <si>
    <t>J&amp;T Ventures</t>
  </si>
  <si>
    <t>Hardware.co Accelerator</t>
  </si>
  <si>
    <t>Sap.io</t>
  </si>
  <si>
    <t>Inven Capital</t>
  </si>
  <si>
    <t>Lead Ventures</t>
  </si>
  <si>
    <t>ESA BIC Czech Republic</t>
  </si>
  <si>
    <t>Technology Agency of the Czech Republic</t>
  </si>
  <si>
    <t>Horizon Europe</t>
  </si>
  <si>
    <t>StartupYard++TechFounders++J&amp;T Ventures++Hardware.co Accelerator</t>
  </si>
  <si>
    <t>Inven Capital++J&amp;T Ventures++Lead Ventures</t>
  </si>
  <si>
    <t>Inven Capital++Lead Ventures</t>
  </si>
  <si>
    <t>Technology Agency of the Czech Republic++Horizon Europe</t>
  </si>
  <si>
    <t>Space Forge</t>
  </si>
  <si>
    <t>Helios Capital</t>
  </si>
  <si>
    <t>Stellar Ventures</t>
  </si>
  <si>
    <t>Development Bank of Wales</t>
  </si>
  <si>
    <t>Bristol Private Equity Club</t>
  </si>
  <si>
    <t>George Whitesides</t>
  </si>
  <si>
    <t>Dylan Taylor</t>
  </si>
  <si>
    <t>Newable Private Investing</t>
  </si>
  <si>
    <t>SpaceFund</t>
  </si>
  <si>
    <t>Type One Ventures</t>
  </si>
  <si>
    <t>E2MC Ventures</t>
  </si>
  <si>
    <t>Space VC</t>
  </si>
  <si>
    <t>BPEC</t>
  </si>
  <si>
    <t>FJ Labs</t>
  </si>
  <si>
    <t>Quiet Capital</t>
  </si>
  <si>
    <t>Starbridge Venture Capital</t>
  </si>
  <si>
    <t>Trousdale Ventures</t>
  </si>
  <si>
    <t>World Fund</t>
  </si>
  <si>
    <t>European AI Fund</t>
  </si>
  <si>
    <t>Kencoa Aerospace</t>
  </si>
  <si>
    <t>Kencoa Aerospace Corporation</t>
  </si>
  <si>
    <t>UK Space Agency</t>
  </si>
  <si>
    <t>NATO Innovation Fund (NIF)</t>
  </si>
  <si>
    <t>0.23</t>
  </si>
  <si>
    <t>0.50</t>
  </si>
  <si>
    <t>7.9</t>
  </si>
  <si>
    <t>Innovate UK++Development Bank of Wales++Bristol Private Equity Club</t>
  </si>
  <si>
    <t>George Whitesides++Dylan Taylor++Development Bank of Wales++Newable Private Investing++SpaceFund++Type One Ventures++E2MC Ventures++Space.VC++BPEC</t>
  </si>
  <si>
    <t>FJ Labs++Dylan Taylor++Newable Private Investing++Quiet Capital++Starbridge Venture Capital++SpaceFund++Type One Ventures++Trousdale Ventures++World Fund++European AI Fund++Space.VC++Kencoa Aerospace</t>
  </si>
  <si>
    <t>WINGCOPTER</t>
  </si>
  <si>
    <t>Expa</t>
  </si>
  <si>
    <t>Xplorer Capital</t>
  </si>
  <si>
    <t>Corecam</t>
  </si>
  <si>
    <t>Hessen Kapital</t>
  </si>
  <si>
    <t>Futury Regio Growth Fund</t>
  </si>
  <si>
    <t>Futury Capital</t>
  </si>
  <si>
    <t>Garrett Camp</t>
  </si>
  <si>
    <t>Drone Fund</t>
  </si>
  <si>
    <t>REWE Group</t>
  </si>
  <si>
    <t>ITOCHU</t>
  </si>
  <si>
    <t>Salvia</t>
  </si>
  <si>
    <t>XAI technologies</t>
  </si>
  <si>
    <t>Hessen Kapital++Xplorer Capital++Futury Regio Growth Fund++Futury Capital</t>
  </si>
  <si>
    <t>Xplorer Capital++REWE Group++ITOCHU Corporation++Futury Capital++Salvia GmbH++XAI technologies</t>
  </si>
  <si>
    <t>SmallSpark Space Systems</t>
  </si>
  <si>
    <t>Deepbridge Capital</t>
  </si>
  <si>
    <t>STFC</t>
  </si>
  <si>
    <t>The Welsh Government</t>
  </si>
  <si>
    <t>UK Research and Innovation (UKRI)</t>
  </si>
  <si>
    <t>UK Export Finance</t>
  </si>
  <si>
    <t>Deepbridge Capital++The Welsh Government</t>
  </si>
  <si>
    <t>Manna Drone Delivery</t>
  </si>
  <si>
    <t>For Good Ventures</t>
  </si>
  <si>
    <t>Tapestry</t>
  </si>
  <si>
    <t>Amaranthine</t>
  </si>
  <si>
    <t>Frontline Ventures</t>
  </si>
  <si>
    <t>ff Venture Capital</t>
  </si>
  <si>
    <t>Atlantic Bridge</t>
  </si>
  <si>
    <t>Founders Fund</t>
  </si>
  <si>
    <t>Dynamo VC</t>
  </si>
  <si>
    <t>Molten Ventures</t>
  </si>
  <si>
    <t>Team Europe</t>
  </si>
  <si>
    <t>DST Global</t>
  </si>
  <si>
    <t>John Collison</t>
  </si>
  <si>
    <t>Patrick Collison</t>
  </si>
  <si>
    <t>The Coca-Cola Company</t>
  </si>
  <si>
    <t>5.2</t>
  </si>
  <si>
    <t>Frontline Ventures++ff Venture Capital++Atlantic Bridge++Founders Fund++Elkstone Capital Partners++Dynamo VC</t>
  </si>
  <si>
    <t>Frontline Ventures++Elkstone Capital Partners++Dynamo VC</t>
  </si>
  <si>
    <t>Lukasz Gadowski++Molten Ventures (Formerly Draper Esprit)++Team Europe++DST Global++John Collison++Patrick Collison</t>
  </si>
  <si>
    <t>Enterprise Ireland++The coca-cola company</t>
  </si>
  <si>
    <t>Sevensense Robotics</t>
  </si>
  <si>
    <t>Venture Lab</t>
  </si>
  <si>
    <t>ABB Technology Ventures</t>
  </si>
  <si>
    <t>ABB Group</t>
  </si>
  <si>
    <t>0.04</t>
  </si>
  <si>
    <t>EnduroSat</t>
  </si>
  <si>
    <t>Endeavor Bulgaria</t>
  </si>
  <si>
    <t>Bulgaria Innovation Hub</t>
  </si>
  <si>
    <t>NEVEQ</t>
  </si>
  <si>
    <t>Imperia Online</t>
  </si>
  <si>
    <t>Trading212</t>
  </si>
  <si>
    <t>Neo Ventures</t>
  </si>
  <si>
    <t>Freigeist Capital</t>
  </si>
  <si>
    <t>Ceecat Capital</t>
  </si>
  <si>
    <t>1.21</t>
  </si>
  <si>
    <t>0.33</t>
  </si>
  <si>
    <t>9.11</t>
  </si>
  <si>
    <t>jul-17</t>
  </si>
  <si>
    <t>NEVEQ++Imperia Online++Trading212</t>
  </si>
  <si>
    <t>Neo Ventures++Freigeist Capital</t>
  </si>
  <si>
    <t>Freigeist Capital++Ceecat Capital</t>
  </si>
  <si>
    <t>Smart Green Shipping</t>
  </si>
  <si>
    <t>MOL Drybulk</t>
  </si>
  <si>
    <t>Peel Ports Hunterston PARC</t>
  </si>
  <si>
    <t>1.35</t>
  </si>
  <si>
    <t>Scottish Enterprise Growth Investments++MOL Drybulk++Peel Ports Hunterston PARC</t>
  </si>
  <si>
    <t>Shot Scope</t>
  </si>
  <si>
    <t>London &amp; Scottish Investment Partners</t>
  </si>
  <si>
    <t>University of Edinburgh</t>
  </si>
  <si>
    <t>Old College Capital</t>
  </si>
  <si>
    <t>Virgin Money</t>
  </si>
  <si>
    <t>Guinness Ventures</t>
  </si>
  <si>
    <t>Growthdeck</t>
  </si>
  <si>
    <t>The SidebySide Partnership</t>
  </si>
  <si>
    <t>0.42</t>
  </si>
  <si>
    <t>2.7</t>
  </si>
  <si>
    <t>6.6</t>
  </si>
  <si>
    <t>Scottish Enterprise Growth Investments++Equity Gap++Old College Capital</t>
  </si>
  <si>
    <t>Equity Gap++Guinness Ventures++Scottish National Investment Bank++Old College Capital</t>
  </si>
  <si>
    <t>Scottish Enterprise Growth Investments++Equity Gap++Guinness Ventures++Growthdeck++The SidebySide Partnership</t>
  </si>
  <si>
    <t>Sen Corporation</t>
  </si>
  <si>
    <t>Hemisphere Ventures</t>
  </si>
  <si>
    <t>1.73</t>
  </si>
  <si>
    <t>SoHHytec</t>
  </si>
  <si>
    <t>VentureLab</t>
  </si>
  <si>
    <t>Kickfund</t>
  </si>
  <si>
    <t>Fund for Sustainability and Energy (FUND4SE)</t>
  </si>
  <si>
    <t>Vortexa</t>
  </si>
  <si>
    <t>Notion Capital</t>
  </si>
  <si>
    <t>Mosaic Ventures</t>
  </si>
  <si>
    <t>Monashees</t>
  </si>
  <si>
    <t>MetaPlanet</t>
  </si>
  <si>
    <t>Communitas Capital</t>
  </si>
  <si>
    <t>Morgan Stanley Expansion Capital</t>
  </si>
  <si>
    <t>corporate_venture_fund, private_equity</t>
  </si>
  <si>
    <t>4.4</t>
  </si>
  <si>
    <t>2.25</t>
  </si>
  <si>
    <t>Notion Capital++Mosaic Ventures</t>
  </si>
  <si>
    <t>Notion Capital++Mosaic Ventures++Monashees++Metplanet</t>
  </si>
  <si>
    <t>Notion Capital++FJ Labs++Morgan Stanley Expansion Capital++Communitas Capital++Monashees++MetaPlanet</t>
  </si>
  <si>
    <t>Satellite Vu</t>
  </si>
  <si>
    <t>Contrarian Ventures</t>
  </si>
  <si>
    <t>MD ONE Ventures</t>
  </si>
  <si>
    <t>GITEX Future Stars</t>
  </si>
  <si>
    <t>Stellar Solutions</t>
  </si>
  <si>
    <t>noa</t>
  </si>
  <si>
    <t>Ridgeline Ventures</t>
  </si>
  <si>
    <t>Earth Science Foundation</t>
  </si>
  <si>
    <t>National Science Foundation - United States</t>
  </si>
  <si>
    <t>20.7</t>
  </si>
  <si>
    <t>15.77</t>
  </si>
  <si>
    <t>Seraphim Space++Stellar Solutions++noa++Ridgeline Ventures++E2MC Ventures++Earth Science Foundation++National Space Innovation Programme</t>
  </si>
  <si>
    <t>Molten Ventures (Formerly Draper Esprit)++Seraphim Space++NSF - National Science Foundation++Stellar Solutions++noa++Ridgeline Ventures++E2MC Ventures</t>
  </si>
  <si>
    <t>Molten Ventures (Formerly Draper Esprit)++Seraphim Space++Stellar Solutions++noa++Ridgeline Ventures++E2MC Ventures++Earth Science Foundation</t>
  </si>
  <si>
    <t>Skyrora</t>
  </si>
  <si>
    <t>Skyrora Ventures</t>
  </si>
  <si>
    <t>European Space Agency</t>
  </si>
  <si>
    <t>5.9</t>
  </si>
  <si>
    <t>25.5</t>
  </si>
  <si>
    <t>0.45</t>
  </si>
  <si>
    <t>jan-23</t>
  </si>
  <si>
    <t>Unseenlabs</t>
  </si>
  <si>
    <t>Breizh Capital</t>
  </si>
  <si>
    <t>Sofimac Innovation</t>
  </si>
  <si>
    <t>Ouest Valorisation</t>
  </si>
  <si>
    <t>Breizh Up</t>
  </si>
  <si>
    <t>Nexeya</t>
  </si>
  <si>
    <t>360 Capital</t>
  </si>
  <si>
    <t>Blue Oceans Partners</t>
  </si>
  <si>
    <t>Definvest</t>
  </si>
  <si>
    <t>FCP Innovacion SP</t>
  </si>
  <si>
    <t>S2G Ventures</t>
  </si>
  <si>
    <t>Unexo</t>
  </si>
  <si>
    <t>Supernova Invest</t>
  </si>
  <si>
    <t>ISALT Gestion</t>
  </si>
  <si>
    <t>advisor, incubator</t>
  </si>
  <si>
    <t>61.6</t>
  </si>
  <si>
    <t>23.4</t>
  </si>
  <si>
    <t>Bpifrance++Breizh Up++Nexeya</t>
  </si>
  <si>
    <t>Omnes Capital++360 Capital++Breizh Up++Blue Oceans Partners++Definvest</t>
  </si>
  <si>
    <t>Omnes Capital++360 Capital++FCP Innovacion SP++S2G Ventures</t>
  </si>
  <si>
    <t>Bpifrance++Omnes Capital++360 Capital++Unexo++Supernova Invest++Breizh Up++S2G Ventures++ISALT Gestion</t>
  </si>
  <si>
    <t>LiveEO</t>
  </si>
  <si>
    <t>Centre for Entrepreneurship TU Berlin</t>
  </si>
  <si>
    <t>Science &amp; Startups</t>
  </si>
  <si>
    <t>Crossventures</t>
  </si>
  <si>
    <t>Technical University Berlin</t>
  </si>
  <si>
    <t>EXIST</t>
  </si>
  <si>
    <t>High-Tech SeedLab</t>
  </si>
  <si>
    <t>Dieter von Holtzbrinck Ventures</t>
  </si>
  <si>
    <t>Andreas Kupke</t>
  </si>
  <si>
    <t>Motu Ventures</t>
  </si>
  <si>
    <t>b2venture</t>
  </si>
  <si>
    <t>Helen Ventures</t>
  </si>
  <si>
    <t>MMC Ventures</t>
  </si>
  <si>
    <t>IBB</t>
  </si>
  <si>
    <t>Hannover Digital Investments</t>
  </si>
  <si>
    <t>Segenia Capital</t>
  </si>
  <si>
    <t>Greencode Ventures</t>
  </si>
  <si>
    <t>NordicNinja VC</t>
  </si>
  <si>
    <t>DeepTech &amp; Climate Fonds</t>
  </si>
  <si>
    <t>5.25</t>
  </si>
  <si>
    <t>1.74</t>
  </si>
  <si>
    <t>9.1</t>
  </si>
  <si>
    <t>Dieter von Holtzbrinck Ventures++Andreas Kupke</t>
  </si>
  <si>
    <t>Dieter von Holtzbrinck Ventures++Motu Ventures++b2venture (formerly btov Partners)++Andreas Kupke++Helen Ventures</t>
  </si>
  <si>
    <t>MMC Ventures++IBB++Dieter von Holtzbrinck Ventures++European Investment Bank++Motu Ventures++Hannover Digital Investments++Helen Ventures++Segenia Capital++Matterwave Ventures</t>
  </si>
  <si>
    <t>MMC Ventures++Dieter von Holtzbrinck Ventures++Motu Ventures++Hannover Digital Investments++NordicNinja VC++Helen Ventures++Segenia Capital++Matterwave Ventures++DeepTech &amp; Climate Fonds</t>
  </si>
  <si>
    <t>Aerospacelab</t>
  </si>
  <si>
    <t>XAnge</t>
  </si>
  <si>
    <t>SRIW</t>
  </si>
  <si>
    <t>Sambrinvest</t>
  </si>
  <si>
    <t>BNP Paribas Investment Partners</t>
  </si>
  <si>
    <t>XAnge++SRIW</t>
  </si>
  <si>
    <t>XAnge++Airbus Ventures++Sambrinvest++SRIW++BNP Paribas Investment Partners</t>
  </si>
  <si>
    <t>Kleos Space</t>
  </si>
  <si>
    <t>Catalyst Accelerator</t>
  </si>
  <si>
    <t>Technoport SA</t>
  </si>
  <si>
    <t>EU-Startups</t>
  </si>
  <si>
    <t>Hunter Capital Advisors</t>
  </si>
  <si>
    <t>Luxembourg Space Agency</t>
  </si>
  <si>
    <t>Winance</t>
  </si>
  <si>
    <t>POST IPO EQUITY</t>
  </si>
  <si>
    <t>SLAMcore</t>
  </si>
  <si>
    <t>Amadeus Partners Limited</t>
  </si>
  <si>
    <t>Imperial College London</t>
  </si>
  <si>
    <t>Toyota Ventures</t>
  </si>
  <si>
    <t>Sparx Group</t>
  </si>
  <si>
    <t>Mirai Creation fund</t>
  </si>
  <si>
    <t>Global Brain Corporation</t>
  </si>
  <si>
    <t>Samsung Ventures</t>
  </si>
  <si>
    <t>IP Group</t>
  </si>
  <si>
    <t>ROBO Global Ventures</t>
  </si>
  <si>
    <t>Yamato Holdings</t>
  </si>
  <si>
    <t>Amadeus Capital Partners++Toyota Ventures++Sparx Group</t>
  </si>
  <si>
    <t>Amadeus Capital Partners++MMC Ventures++Octopus Ventures++Toyota Ventures++Mirai Creation fund</t>
  </si>
  <si>
    <t>Amadeus Capital Partners++MMC Ventures++Octopus Ventures++Toyota Ventures</t>
  </si>
  <si>
    <t>Amadeus Capital Partners++MMC Ventures++Global Brain Corporation++Samsung Ventures++Presidio Ventures++IP Group++Octopus Ventures++ROBO Global Ventures++Yamato Holdings</t>
  </si>
  <si>
    <t>KEWAZO</t>
  </si>
  <si>
    <t>KGAP+</t>
  </si>
  <si>
    <t>MIG Capital</t>
  </si>
  <si>
    <t>Alfred Bauer</t>
  </si>
  <si>
    <t>MIG</t>
  </si>
  <si>
    <t>True Ventures</t>
  </si>
  <si>
    <t>Nemetschek</t>
  </si>
  <si>
    <t>Fifth Wall Ventures</t>
  </si>
  <si>
    <t>Unorthodox ventures</t>
  </si>
  <si>
    <t>Cybernetix Ventures</t>
  </si>
  <si>
    <t>MIG Capital++Alfred Bauer</t>
  </si>
  <si>
    <t>MIG Capital++MIG</t>
  </si>
  <si>
    <t>True Ventures++MIG Capital</t>
  </si>
  <si>
    <t>True Ventures++Nemetschek++Fifth Wall Ventures++MIG Capital++Unorthodox ventures++Cybernetix Ventures</t>
  </si>
  <si>
    <t>OroraTech</t>
  </si>
  <si>
    <t>Technical University Munich</t>
  </si>
  <si>
    <t>Ananda Impact Ventures</t>
  </si>
  <si>
    <t>APEX Ventures</t>
  </si>
  <si>
    <t>SpaceTec Capital</t>
  </si>
  <si>
    <t>Findus Venture</t>
  </si>
  <si>
    <t>Clemens Kaiser</t>
  </si>
  <si>
    <t>Ingo Baumann</t>
  </si>
  <si>
    <t>Edaphon</t>
  </si>
  <si>
    <t>ConActivity</t>
  </si>
  <si>
    <t>State of Bavaria Office for South America</t>
  </si>
  <si>
    <t>Ministry of Digital</t>
  </si>
  <si>
    <t>0.85</t>
  </si>
  <si>
    <t>Bayern Kapital++Ananda Impact Ventures++APEX Ventures++SpaceTec Capital++Findus Venture++Clemens Kaiser++Ingo Baumann</t>
  </si>
  <si>
    <t>Bayern Kapital++Ananda Impact Ventures++APEX Ventures++SpaceTec Capital++Findus Venture++Clemens Kaiser++Ingo Baumann++Edaphon++ConActivity</t>
  </si>
  <si>
    <t>European Space Agency++State of Bavaria Office for South America</t>
  </si>
  <si>
    <t>Lightly</t>
  </si>
  <si>
    <t>First Momentum Ventures</t>
  </si>
  <si>
    <t>Swiss ICT Investor Club (SICTIC)</t>
  </si>
  <si>
    <t>Y Combinator</t>
  </si>
  <si>
    <t>Founderful</t>
  </si>
  <si>
    <t>Okapiorbits.space</t>
  </si>
  <si>
    <t>innospace-masters</t>
  </si>
  <si>
    <t>Luxinnovation</t>
  </si>
  <si>
    <t>Cesah</t>
  </si>
  <si>
    <t>Ministry of the Economy Luxembourg</t>
  </si>
  <si>
    <t>Dolby Family Ventures</t>
  </si>
  <si>
    <t>Munich Re Ventures</t>
  </si>
  <si>
    <t>Christian Dahlen</t>
  </si>
  <si>
    <t>Munich Re</t>
  </si>
  <si>
    <t>Michael Oxfort</t>
  </si>
  <si>
    <t>Herius Capital</t>
  </si>
  <si>
    <t>Ingo Luge</t>
  </si>
  <si>
    <t>Dolby Family Ventures++Munich Re Ventures++Christian Dahlen++APEX Ventures++Munich Re++Andreas Kupke++Michael Oxfort++Herius Capital++Ingo Luge</t>
  </si>
  <si>
    <t>Mirico</t>
  </si>
  <si>
    <t>Shell</t>
  </si>
  <si>
    <t>Shell Ventures</t>
  </si>
  <si>
    <t>New Climate Ventures</t>
  </si>
  <si>
    <t>0.12</t>
  </si>
  <si>
    <t>Longwall Ventures++UK Innovation &amp; Science Seed Fund</t>
  </si>
  <si>
    <t>Longwall Ventures++Foresight Group++UK Innovation &amp; Science Seed Fund++Foresight Williams</t>
  </si>
  <si>
    <t>Longwall Ventures++UK Innovation &amp; Science Seed Fund++Shell++Foresight Williams++Shell Ventures++New Climate Ventures</t>
  </si>
  <si>
    <t>UK Innovation &amp; Science Seed Fund++Shell Ventures++New Climate Ventures</t>
  </si>
  <si>
    <t>ReActive Robotics</t>
  </si>
  <si>
    <t>High-Tech Gründerfonds</t>
  </si>
  <si>
    <t>The TQ Group</t>
  </si>
  <si>
    <t>MTIP</t>
  </si>
  <si>
    <t>High-Tech Gründerfonds++The TQ Group++Bayern Kapital++MTIP</t>
  </si>
  <si>
    <t>Leanspace</t>
  </si>
  <si>
    <t>SEMIA</t>
  </si>
  <si>
    <t>42CAP</t>
  </si>
  <si>
    <t>Karista</t>
  </si>
  <si>
    <t>Bpifrance++Seraphim Space++42CAP++Karista++Herius Capital</t>
  </si>
  <si>
    <t>HyPrSpace</t>
  </si>
  <si>
    <t>BLAST</t>
  </si>
  <si>
    <t>Expansion Ventures</t>
  </si>
  <si>
    <t>NACo</t>
  </si>
  <si>
    <t>ESA BIC SUD FRANCE</t>
  </si>
  <si>
    <t>Geodesic Fund</t>
  </si>
  <si>
    <t>France 2030</t>
  </si>
  <si>
    <t>PROJECT, REAL ESTATE, INFRASTRUCTURE FINANCE</t>
  </si>
  <si>
    <t>Bpifrance++Geodesic Fund</t>
  </si>
  <si>
    <t>Isar Aerospace</t>
  </si>
  <si>
    <t>Klaus Hommels</t>
  </si>
  <si>
    <t>UVC Partners</t>
  </si>
  <si>
    <t>Vito Ventures</t>
  </si>
  <si>
    <t>Bulent Altan</t>
  </si>
  <si>
    <t>David Giger</t>
  </si>
  <si>
    <t>Earlybird Venture Capital</t>
  </si>
  <si>
    <t>German Federal Ministry for Economic Affairs and Energy</t>
  </si>
  <si>
    <t>German Aerospace Center</t>
  </si>
  <si>
    <t>Lombard Odier</t>
  </si>
  <si>
    <t>Porsche</t>
  </si>
  <si>
    <t>Apeiron Investment Group</t>
  </si>
  <si>
    <t>Vsquared Ventures</t>
  </si>
  <si>
    <t>European Commission</t>
  </si>
  <si>
    <t>Porsche SE</t>
  </si>
  <si>
    <t>7 Industries</t>
  </si>
  <si>
    <t>ATEL Ventures</t>
  </si>
  <si>
    <t>Findevic</t>
  </si>
  <si>
    <t>Besant Capital</t>
  </si>
  <si>
    <t>G3T</t>
  </si>
  <si>
    <t>LP&amp;E</t>
  </si>
  <si>
    <t>family_office,private_equity,venture_capital</t>
  </si>
  <si>
    <t>16.64</t>
  </si>
  <si>
    <t>11.4</t>
  </si>
  <si>
    <t>UVC Partners++Vito Ventures++Bulent Altan++David Giger</t>
  </si>
  <si>
    <t>Earlybird Venture Capital++UVC Partners++Vito Ventures++Airbus Ventures</t>
  </si>
  <si>
    <t>German Federal Ministry for Economic Affairs and Energy++German Aerospace Center (DLR) - Deutsches Zentrum für Luft- und Raumfahrt</t>
  </si>
  <si>
    <t>Earlybird Venture Capital++HV Capital++Lakestar++Airbus Ventures</t>
  </si>
  <si>
    <t>Earlybird Venture Capital++HV Capital++Lakestar++Lombard Odier++UVC Partners++Porsche++Apeiron Investment Group++Vsquared Ventures</t>
  </si>
  <si>
    <t>Earlybird Venture Capital++HV Capital++Lakestar++Bayern Kapital++UVC Partners++Porsche SE++Lombardodier++7 Industries++Vsquared Ventures</t>
  </si>
  <si>
    <t>Earlybird Venture Capital++Lakestar++Bayern Kapital++UVC Partners++Airbus Ventures++The 10X Group++Finadvice++Besant Capital++NATO Innovation Fund (NIF)++G3T++LP&amp;E</t>
  </si>
  <si>
    <t>Orbex Space</t>
  </si>
  <si>
    <t>James Chambers</t>
  </si>
  <si>
    <t>Ukspace</t>
  </si>
  <si>
    <t>Heartcore Capital</t>
  </si>
  <si>
    <t>Elecnor Deimos</t>
  </si>
  <si>
    <t>Highlands and Islands Enterprise</t>
  </si>
  <si>
    <t>Business Growth Fund</t>
  </si>
  <si>
    <t>Verve Ventures</t>
  </si>
  <si>
    <t>Phillip Chambers</t>
  </si>
  <si>
    <t>Jacobs</t>
  </si>
  <si>
    <t>Denmark's Green Future Fund</t>
  </si>
  <si>
    <t>Export and Investment Fund of Denmark</t>
  </si>
  <si>
    <t>Innovation Fund Denmark</t>
  </si>
  <si>
    <t>7.4</t>
  </si>
  <si>
    <t>40.4</t>
  </si>
  <si>
    <t>16.7</t>
  </si>
  <si>
    <t>dec-16</t>
  </si>
  <si>
    <t>European Union++Ukspace</t>
  </si>
  <si>
    <t>High-Tech Gründerfonds++Heartcore Capital (Sunstone Capital)++Elecnor Deimos</t>
  </si>
  <si>
    <t>Business Growth Fund++Octopus Ventures</t>
  </si>
  <si>
    <t>High-Tech Gründerfonds++Heartcore Capital (Sunstone Capital)++Business Growth Fund++Verve Ventures++James Chambers++Octopus Ventures++Phillip Chambers++Scottish National Investment Bank++Jacobs++Denmark's Green Future Fund</t>
  </si>
  <si>
    <t>Heartcore Capital++Business Growth Fund++Scottish National Investment Bank++Export and Investment Fund of Denmark++Octopus Ventures</t>
  </si>
  <si>
    <t>Innovatiom Fund Denmark</t>
  </si>
  <si>
    <t>OQ Tech</t>
  </si>
  <si>
    <t>Wa'ed Ventures</t>
  </si>
  <si>
    <t>5G Ventures</t>
  </si>
  <si>
    <t>5GVentures</t>
  </si>
  <si>
    <t>1.45</t>
  </si>
  <si>
    <t>Wa'ed Ventures++5GVentures++5G Ventures</t>
  </si>
  <si>
    <t>Solar Foods</t>
  </si>
  <si>
    <t>Voima Ventures</t>
  </si>
  <si>
    <t>Synthesis Capital</t>
  </si>
  <si>
    <t>VTT Technical Research Centre of Finland</t>
  </si>
  <si>
    <t>ESA BIC Finland</t>
  </si>
  <si>
    <t>Lifeline Ventures</t>
  </si>
  <si>
    <t>Green Campus Innovations</t>
  </si>
  <si>
    <t>Fazer</t>
  </si>
  <si>
    <t>Holdix</t>
  </si>
  <si>
    <t>EIT FAN Helsinki (Food Accelerator Network)</t>
  </si>
  <si>
    <t>Agronomics</t>
  </si>
  <si>
    <t>CPT Capital</t>
  </si>
  <si>
    <t>Bridford Group</t>
  </si>
  <si>
    <t>The Finnish Climate Fund</t>
  </si>
  <si>
    <t>Springvest</t>
  </si>
  <si>
    <t>Happiness Capital</t>
  </si>
  <si>
    <t>advisor,venture_capital</t>
  </si>
  <si>
    <t>4.3</t>
  </si>
  <si>
    <t>Lifeline Ventures++VTT Ventures++Green Campus Innovations</t>
  </si>
  <si>
    <t>Lifeline Ventures++Fazer++Holdix</t>
  </si>
  <si>
    <t>Lifeline Ventures++Fazer++Agronomics++CPT Capital++Bridford Group</t>
  </si>
  <si>
    <t>Lifeline Ventures++VTT Ventures++Springvest++Fazer+Happiness Capital</t>
  </si>
  <si>
    <t>Open Cosmos</t>
  </si>
  <si>
    <t>Saul Klein</t>
  </si>
  <si>
    <t>Charlie Songhurst</t>
  </si>
  <si>
    <t>Entrepreneur First</t>
  </si>
  <si>
    <t>EIT InnoEnergy</t>
  </si>
  <si>
    <t>In-Q-Tel</t>
  </si>
  <si>
    <t>A&amp;G</t>
  </si>
  <si>
    <t>ETF Partners</t>
  </si>
  <si>
    <t>Accenture Ventures</t>
  </si>
  <si>
    <t>Trill Impact</t>
  </si>
  <si>
    <t>Wille Finance</t>
  </si>
  <si>
    <t>Ireon Ventures</t>
  </si>
  <si>
    <t>Claret Capital Partners</t>
  </si>
  <si>
    <t>Business Growth Fund++LocalGlobe++Charlie Songhurst++Entrepreneur First++Taavet Hinrikus</t>
  </si>
  <si>
    <t>EIT InnoEnergy++In-Q-Tel++A&amp;G++ETF Partners++Accenture Ventures++Trill Impact++Wille Finance++Ireon Ventures++Claret Capital Partners</t>
  </si>
  <si>
    <t>Neural Concept</t>
  </si>
  <si>
    <t>CNB Capital</t>
  </si>
  <si>
    <t>Alven</t>
  </si>
  <si>
    <t>Aster Capital</t>
  </si>
  <si>
    <t>D.E. Shaw Group</t>
  </si>
  <si>
    <t>Aster</t>
  </si>
  <si>
    <t>High-Tech Gründerfonds++CNB Capital</t>
  </si>
  <si>
    <t>Alven++High-Tech Gründerfonds++Aster Capital++CNB Capital</t>
  </si>
  <si>
    <t>Alven++High-Tech Gründerfonds++D.E. Shaw Group++CNB Capital++Aster++Forestay Capital</t>
  </si>
  <si>
    <t>CollectiveCrunch Oy</t>
  </si>
  <si>
    <t>Takeoff Partners</t>
  </si>
  <si>
    <t>Gorilla Capital Fund</t>
  </si>
  <si>
    <t>Thominvest</t>
  </si>
  <si>
    <t>Nidoco group</t>
  </si>
  <si>
    <t>2.8</t>
  </si>
  <si>
    <t>OKO</t>
  </si>
  <si>
    <t>InsurLab Germany</t>
  </si>
  <si>
    <t>100+ Accelerator</t>
  </si>
  <si>
    <t>Barclays Accelerator powered by Techstars</t>
  </si>
  <si>
    <t>Harlem Capital Partners</t>
  </si>
  <si>
    <t>The LHoFT</t>
  </si>
  <si>
    <t>RaSa Future Fund</t>
  </si>
  <si>
    <t>Swiss Capacity Building Facility</t>
  </si>
  <si>
    <t>Google for Startups Accelerator</t>
  </si>
  <si>
    <t>The Israel Innovation Authority</t>
  </si>
  <si>
    <t>Inclusive Fintech 50</t>
  </si>
  <si>
    <t>Techstars</t>
  </si>
  <si>
    <t>ImpactAssets</t>
  </si>
  <si>
    <t>International Trade Centre</t>
  </si>
  <si>
    <t>Newfund</t>
  </si>
  <si>
    <t>ResiliAnce</t>
  </si>
  <si>
    <t>Mercy Corps Ventures</t>
  </si>
  <si>
    <t>Guillaume Leenhardt</t>
  </si>
  <si>
    <t>Henry Allard</t>
  </si>
  <si>
    <t>Lionel Dorie</t>
  </si>
  <si>
    <t>Katapult Africa</t>
  </si>
  <si>
    <t>Morgan Stanley</t>
  </si>
  <si>
    <t>Techstars++Newfund++ImpactAssets++ResiliAnce++Mercy Corps Ventures</t>
  </si>
  <si>
    <t>Guillaume Leenhardt++Henry Allard++Lionel Dorie++Katapult Africa</t>
  </si>
  <si>
    <t>EasyMile</t>
  </si>
  <si>
    <t>Alstom</t>
  </si>
  <si>
    <t>Continental</t>
  </si>
  <si>
    <t>Searchlight Capital Partners</t>
  </si>
  <si>
    <t>NextStage AM</t>
  </si>
  <si>
    <t>McWin</t>
  </si>
  <si>
    <t>may-15</t>
  </si>
  <si>
    <t>Alstom++Bpifrance++Continental</t>
  </si>
  <si>
    <t>Searchlight Capital Partners++Alstom++Bpifrance++Continental++NextStage++McWin</t>
  </si>
  <si>
    <t>MORFO</t>
  </si>
  <si>
    <t>IMT Starter</t>
  </si>
  <si>
    <t>Ventech</t>
  </si>
  <si>
    <t>Demeter Partners</t>
  </si>
  <si>
    <t>RAISE Ventures</t>
  </si>
  <si>
    <t>AFI Ventures</t>
  </si>
  <si>
    <t>Teampact Ventures</t>
  </si>
  <si>
    <t>Antoine Dupont</t>
  </si>
  <si>
    <t>Raphaël Varane</t>
  </si>
  <si>
    <t>Demeter Partners++RAISE Ventures++AFI Ventures++Teampact Ventures</t>
  </si>
  <si>
    <t>Antoine Dupont++Raphaël Varane</t>
  </si>
  <si>
    <t>Opteran</t>
  </si>
  <si>
    <t>University of Sheffield</t>
  </si>
  <si>
    <t>Episode 1 Ventures</t>
  </si>
  <si>
    <t>Join Capital</t>
  </si>
  <si>
    <t>Schauenburg Ventures GmbH</t>
  </si>
  <si>
    <t>Northern Gritstone</t>
  </si>
  <si>
    <t>Episode 1 Ventures++IQ Capital++Seraphim Space</t>
  </si>
  <si>
    <t>Episode 1 Ventures++IQ Capital++Seraphim Space++Join Capital++Schauenburg Ventures++Northern Gritstone</t>
  </si>
  <si>
    <t>Pangea Aerospace</t>
  </si>
  <si>
    <t>The Crowd Angel</t>
  </si>
  <si>
    <t>Inveready</t>
  </si>
  <si>
    <t>CDTI</t>
  </si>
  <si>
    <t>Dozen Investments</t>
  </si>
  <si>
    <t>Inveready++CDTI++Primo Ventures++E2MC Ventures++Dozen Investments</t>
  </si>
  <si>
    <t>Sylvera</t>
  </si>
  <si>
    <t>ACRE</t>
  </si>
  <si>
    <t>Urban Future Lab</t>
  </si>
  <si>
    <t>Sierra Peterson</t>
  </si>
  <si>
    <t>Index Ventures</t>
  </si>
  <si>
    <t>Speedinvest</t>
  </si>
  <si>
    <t>Revent Capital</t>
  </si>
  <si>
    <t>Insight Partners</t>
  </si>
  <si>
    <t>Salesforce Ventures</t>
  </si>
  <si>
    <t>Balderton Capital</t>
  </si>
  <si>
    <t>Bain and Company</t>
  </si>
  <si>
    <t>Salesforce</t>
  </si>
  <si>
    <t>9Yards Capital</t>
  </si>
  <si>
    <t>Fidelity International Strategic Ventures</t>
  </si>
  <si>
    <t>advisor</t>
  </si>
  <si>
    <t>7.8</t>
  </si>
  <si>
    <t>32.6</t>
  </si>
  <si>
    <t>Index Ventures++Seedcamp++Speedinvest++Innovate UK++Revent Capital</t>
  </si>
  <si>
    <t>Index Ventures++Insight Partners++Salesforce Ventures++LocalGlobe</t>
  </si>
  <si>
    <t>Balderton Capital++Index Ventures++Insight Partners++Seedcamp++Speedinvest++Bain and Company++Salesforce++LocalGlobe++9Yards Capital++Fidelity International Strategic Ventures</t>
  </si>
  <si>
    <t>SatRevolution S.A.</t>
  </si>
  <si>
    <t>Newberg Investments</t>
  </si>
  <si>
    <t>Tech Invest Group</t>
  </si>
  <si>
    <t>Virgin Orbit</t>
  </si>
  <si>
    <t>Millennials Venture Capital ASI S.A.</t>
  </si>
  <si>
    <t>Imperio</t>
  </si>
  <si>
    <t>0.64</t>
  </si>
  <si>
    <t>1.13</t>
  </si>
  <si>
    <t>9.53</t>
  </si>
  <si>
    <t>21.9</t>
  </si>
  <si>
    <t>PLN</t>
  </si>
  <si>
    <t>Virgin Orbit++Millennials Venture Capital ASI S.A.</t>
  </si>
  <si>
    <t>TWAICE</t>
  </si>
  <si>
    <t>Matthias Hilpert</t>
  </si>
  <si>
    <t>Energize Capital</t>
  </si>
  <si>
    <t>Cherry Ventures</t>
  </si>
  <si>
    <t>Creandum</t>
  </si>
  <si>
    <t>Coatue Management</t>
  </si>
  <si>
    <t>Lip-Bu Tan</t>
  </si>
  <si>
    <t>21.3</t>
  </si>
  <si>
    <t>2.16</t>
  </si>
  <si>
    <t>Speedinvest++UVC Partners</t>
  </si>
  <si>
    <t>Speedinvest++UVC Partners++Cherry Ventures++Matthias Hilpert</t>
  </si>
  <si>
    <t>Creandum++Speedinvest++UVC Partners++Cherry Ventures++Matthias Hilpert</t>
  </si>
  <si>
    <t>Energize Ventures</t>
  </si>
  <si>
    <t>Coatue Management++Lip-Bu Tan</t>
  </si>
  <si>
    <t>Paragraf</t>
  </si>
  <si>
    <t>European Regional Development Fund</t>
  </si>
  <si>
    <t>Advanced Propulsion Centre UK</t>
  </si>
  <si>
    <t>New Science Ventures</t>
  </si>
  <si>
    <t>British Patient Capital</t>
  </si>
  <si>
    <t>16.1</t>
  </si>
  <si>
    <t>Amadeus Capital Partners++IQ Capital++Cambridge Enterprise++Parkwalk Advisors</t>
  </si>
  <si>
    <t>Amadeus Capital Partners++Molten Ventures (Formerly Draper Esprit)++IQ Capital++New Science Ventures++Parkwalk Advisors++In-Q-Tel++British Patient Capital (BPC)</t>
  </si>
  <si>
    <t>Share My Space</t>
  </si>
  <si>
    <t>SATT Paris-Saclay</t>
  </si>
  <si>
    <t>Starquest Capital</t>
  </si>
  <si>
    <t>Wind Capital</t>
  </si>
  <si>
    <t>2.15</t>
  </si>
  <si>
    <t>EIC Fund (European Innovation Council Fund)</t>
  </si>
  <si>
    <t>Starquest Capital++Wind Capital++SpaceFounders++EIC Fund++Expansion Ventures</t>
  </si>
  <si>
    <t>B2Space</t>
  </si>
  <si>
    <t>Pressure Pipe Inspection Company</t>
  </si>
  <si>
    <t>0.26</t>
  </si>
  <si>
    <t>Celus</t>
  </si>
  <si>
    <t>2xN</t>
  </si>
  <si>
    <t>FAST — by GETTYLAB</t>
  </si>
  <si>
    <t>Funding for Innovators by UnternehmerTUM</t>
  </si>
  <si>
    <t>Deutsche Invest Capital Partners</t>
  </si>
  <si>
    <t>Deutsche Invest Equity</t>
  </si>
  <si>
    <t>John Rose</t>
  </si>
  <si>
    <t>Peter Bonfield</t>
  </si>
  <si>
    <t>Carl-Peter Forster</t>
  </si>
  <si>
    <t>Paul Gojenola</t>
  </si>
  <si>
    <t>Martina Koederitz</t>
  </si>
  <si>
    <t>Koenraad Crooijmans</t>
  </si>
  <si>
    <t>Speedinvest++Plug and Play</t>
  </si>
  <si>
    <t>Earlybird Venture Capital++Speedinvest++Plug and Play++Deutsche Invest Equity++John Rose++Peter Bonfield++Carl-Peter Forster++Paul Gojenola++Martina Koederitz++Koenraad Crooijmans</t>
  </si>
  <si>
    <t>Shipfix</t>
  </si>
  <si>
    <t>TA Ventures</t>
  </si>
  <si>
    <t>AA Sons</t>
  </si>
  <si>
    <t>François Dorléans</t>
  </si>
  <si>
    <t>Kima Ventures</t>
  </si>
  <si>
    <t>Eurazeo</t>
  </si>
  <si>
    <t>The Family</t>
  </si>
  <si>
    <t>Aldea Ventures</t>
  </si>
  <si>
    <t>Breega</t>
  </si>
  <si>
    <t>Veson Nautical</t>
  </si>
  <si>
    <t>14.5</t>
  </si>
  <si>
    <t>Kima Ventures++Bpifrance++Eurazeo++The Family</t>
  </si>
  <si>
    <t>Bpifrance++Aldea Ventures++Breega</t>
  </si>
  <si>
    <t>Verson Nautical</t>
  </si>
  <si>
    <t>NavVis</t>
  </si>
  <si>
    <t>Andreas Franz</t>
  </si>
  <si>
    <t>Roland Dennert</t>
  </si>
  <si>
    <t>Olaf Jacobi</t>
  </si>
  <si>
    <t>Cumulus Ventures</t>
  </si>
  <si>
    <t>Target Partners</t>
  </si>
  <si>
    <t>Don Dodge</t>
  </si>
  <si>
    <t>Yttrium</t>
  </si>
  <si>
    <t>Kozo Keikaku Engineering</t>
  </si>
  <si>
    <t>Cipio Partners</t>
  </si>
  <si>
    <t>LENDING CAPITAL</t>
  </si>
  <si>
    <t>35.5</t>
  </si>
  <si>
    <t>may-13</t>
  </si>
  <si>
    <t>dec-15</t>
  </si>
  <si>
    <t>BayBG Bayerische Beteiligungsgesellschaft++MIG Capital++BayBG Venture Capital</t>
  </si>
  <si>
    <t>Target Partners++BayBG Bayerische Beteiligungsgesellschaft++MIG Capital++Don Dodge</t>
  </si>
  <si>
    <t>Target Partners++BayBG Bayerische Beteiligungsgesellschaft++MIG Capital++Yttrium++Kozo Keikaku Engineering</t>
  </si>
  <si>
    <t>Cipio Partners++Target Partners++MIG Capital++Yttrium++Kozo Keikaku Engineering++BayBG Venture Capital</t>
  </si>
  <si>
    <t>Focal Point Positioning</t>
  </si>
  <si>
    <t>Forte Ventures</t>
  </si>
  <si>
    <t>Passion Capital</t>
  </si>
  <si>
    <t>Demis Hassabis</t>
  </si>
  <si>
    <t>David Cleevely</t>
  </si>
  <si>
    <t>Eileen Burbidge</t>
  </si>
  <si>
    <t>Daniel Wagner</t>
  </si>
  <si>
    <t>Robert Sansom</t>
  </si>
  <si>
    <t>Matthew Cleevely</t>
  </si>
  <si>
    <t>Rockspring</t>
  </si>
  <si>
    <t>Pilgrim Beart</t>
  </si>
  <si>
    <t>Alexander Trewby</t>
  </si>
  <si>
    <t>Bae Systems</t>
  </si>
  <si>
    <t>Gresham House</t>
  </si>
  <si>
    <t>GM Ventures</t>
  </si>
  <si>
    <t>0.4</t>
  </si>
  <si>
    <t>Passion Capital++Peter Cowley++IQ Capital++Demis Hassabis++David Cleevely++Eileen Burbidge++Daniel Wagner++Robert Sansom++Matthew Cleevely++Rockspring++University of Cambridge++Pilgrim Beart++Alexander Trewby</t>
  </si>
  <si>
    <t>Molten Ventures (Formerly Draper Esprit)++Passion Capital++IQ Capital++Cambridge Angels++Cambridge Enterprise</t>
  </si>
  <si>
    <t>Molten Ventures (Formerly Draper Esprit)++Bae Systems</t>
  </si>
  <si>
    <t>Molten Ventures (Formerly Draper Esprit)++Gresham House</t>
  </si>
  <si>
    <t>CybExer Technologies</t>
  </si>
  <si>
    <t>Karma Ventures</t>
  </si>
  <si>
    <t>First Fellow Partners</t>
  </si>
  <si>
    <t>Risto Siilasmaa</t>
  </si>
  <si>
    <t>Specialist VC</t>
  </si>
  <si>
    <t>Karma Ventures++First Fellow Partners++Risto Siilasmaa++Specialist VC</t>
  </si>
  <si>
    <t>ChAI Predict</t>
  </si>
  <si>
    <t>FinTech Sandbox</t>
  </si>
  <si>
    <t>Insurtech Gateway</t>
  </si>
  <si>
    <t>2050 Capital</t>
  </si>
  <si>
    <t>1.54</t>
  </si>
  <si>
    <t>MMC Ventures++Passion Capital++Dynamo VC</t>
  </si>
  <si>
    <t>Passion Capital++Seraphim Space++Primo Ventures++Portfolio Ventures++Insurtech Gateway++2050 Capital</t>
  </si>
  <si>
    <t>ALL.SPACE</t>
  </si>
  <si>
    <t>Marc Bell Capital</t>
  </si>
  <si>
    <t>Silverpeak LLP</t>
  </si>
  <si>
    <t>Trinity Capital</t>
  </si>
  <si>
    <t>Conconi Growth Partners</t>
  </si>
  <si>
    <t>Waterlow Management</t>
  </si>
  <si>
    <t>Boeing</t>
  </si>
  <si>
    <t>AEI Horizon X</t>
  </si>
  <si>
    <t>Promus Ventures</t>
  </si>
  <si>
    <t>SES Satellites</t>
  </si>
  <si>
    <t>Firmament</t>
  </si>
  <si>
    <t>AE Industrial Partners</t>
  </si>
  <si>
    <t>corporate_venture_fund, private_equity, vemture_capital</t>
  </si>
  <si>
    <t>18.8</t>
  </si>
  <si>
    <t>Space Angels++Boeing++AEI Horizon X</t>
  </si>
  <si>
    <t>Promus Ventures++SES Satellites++Space Angels++AEI Horizon X++UK Future Fund++Firmament++UK Space Agency</t>
  </si>
  <si>
    <t>Promus Ventures++Seraphim Space++AE Industrial Partners++Firmament</t>
  </si>
  <si>
    <t>Arqit</t>
  </si>
  <si>
    <t>Quantum Exponential Group</t>
  </si>
  <si>
    <t>Evolution Equity Partners</t>
  </si>
  <si>
    <t>Centricus Acquisition Corp</t>
  </si>
  <si>
    <t>Carlo Calabria</t>
  </si>
  <si>
    <t>Heritage Assets SCSP</t>
  </si>
  <si>
    <t>Ropemaker Nominees</t>
  </si>
  <si>
    <t>SPAC IPO</t>
  </si>
  <si>
    <t>SPAC PRIVATE PLACEMENT</t>
  </si>
  <si>
    <t>8.5</t>
  </si>
  <si>
    <t>16.2</t>
  </si>
  <si>
    <t>Notion Capital++Seraphim Space</t>
  </si>
  <si>
    <t>Seraphim Space++Evolution Equity Partners</t>
  </si>
  <si>
    <t>Sumitomo Corporation++Virgin Orbit</t>
  </si>
  <si>
    <t>Carlo Calabria++Heritage Assets SCSP++Ropemaker Nominees</t>
  </si>
  <si>
    <t>Latitude</t>
  </si>
  <si>
    <t>Incuballiance Paris-Saclay</t>
  </si>
  <si>
    <t>UI Investissement</t>
  </si>
  <si>
    <t>Groupe ADF</t>
  </si>
  <si>
    <t>Comat Technologies</t>
  </si>
  <si>
    <t>La French Tech</t>
  </si>
  <si>
    <t>EXPANSION PARTNERS</t>
  </si>
  <si>
    <t>Crédit Mutuel Equity (CM-CIC)</t>
  </si>
  <si>
    <t>Nicomatic</t>
  </si>
  <si>
    <t>Crédit Mutuel Innovation</t>
  </si>
  <si>
    <t>Blast Club</t>
  </si>
  <si>
    <t>Bpifrance++Groupe ADF++Comat Technologies++La French Tech++EXPANSION PARTNERS++UI Investissement++Crédit Mutuel Equity (CM-CIC)I++Nicomatic++Crédit Mutuel Innovation</t>
  </si>
  <si>
    <t>Kima Ventures++Bpifrance++EXPANSION PARTNERS++UI Investissement++Blast Club++Crédit Mutuel Innovation</t>
  </si>
  <si>
    <t>Sateliot</t>
  </si>
  <si>
    <t>Scale Lab Andorra</t>
  </si>
  <si>
    <t>Capitana Venture Partners</t>
  </si>
  <si>
    <t>Cellnex Telecom</t>
  </si>
  <si>
    <t>Indra</t>
  </si>
  <si>
    <t>Sepides</t>
  </si>
  <si>
    <t>Avancsa</t>
  </si>
  <si>
    <t>Banco Santander</t>
  </si>
  <si>
    <t>Cellnex Telecom++Indra</t>
  </si>
  <si>
    <t>Avancsa++Banco Santander</t>
  </si>
  <si>
    <t>Kineis</t>
  </si>
  <si>
    <t>BNP Paribas Développement</t>
  </si>
  <si>
    <t>Bpifrance++BNP Paribas Développement</t>
  </si>
  <si>
    <t>Reflex Aerospace</t>
  </si>
  <si>
    <t>Alpine Space Ventures</t>
  </si>
  <si>
    <t>1.75</t>
  </si>
  <si>
    <t>High-Tech Gründerfonds++Alpine Space Ventures</t>
  </si>
  <si>
    <t>Exotrail</t>
  </si>
  <si>
    <t>Normandie Capital Investissement</t>
  </si>
  <si>
    <t>Wilco</t>
  </si>
  <si>
    <t>École Polytechnique de Paris</t>
  </si>
  <si>
    <t>Institut Polytechnique de Paris</t>
  </si>
  <si>
    <t>Irdi Capital Investissement</t>
  </si>
  <si>
    <t>Innovacom</t>
  </si>
  <si>
    <t>iXO Private Equity</t>
  </si>
  <si>
    <t>NCI</t>
  </si>
  <si>
    <t>BNP Paribas</t>
  </si>
  <si>
    <t>Celad</t>
  </si>
  <si>
    <t>4.1</t>
  </si>
  <si>
    <t>Bpifrance++Irdi Capital Investissement++360 Capital Partners++SATT Paris-Saclay</t>
  </si>
  <si>
    <t>Bpifrance++Irdi Capital Investissement++Turenne Capital++Innovacom++360 Capital Partners++iXO Private Equity++NCI++Karista</t>
  </si>
  <si>
    <t>Bpifrance++Irdi Capital Investissement++Eurazeo++Innovacom++360 Capital Partners++BNP Paribas++iXO Private Equity++Banque Populaire Occitane++Celad++NCI++Karista</t>
  </si>
  <si>
    <t>The Exploration Company</t>
  </si>
  <si>
    <t>MH2 Capital</t>
  </si>
  <si>
    <t>Partech</t>
  </si>
  <si>
    <t>EQT Ventures</t>
  </si>
  <si>
    <t>SLB</t>
  </si>
  <si>
    <t>Habert Dassault Finance</t>
  </si>
  <si>
    <t>Red River West</t>
  </si>
  <si>
    <t>Rymdkapital</t>
  </si>
  <si>
    <t>SISTAFUND</t>
  </si>
  <si>
    <t>July Fund</t>
  </si>
  <si>
    <t>Wealth Management Alliance</t>
  </si>
  <si>
    <t>5.3</t>
  </si>
  <si>
    <t>Promus Ventures++Cherry Ventures++Vsquared Ventures</t>
  </si>
  <si>
    <t>Partech++Omnes Capital++Promus Ventures++Cherry Ventures++EQT Ventures++SLB++Habert Dassault Finance++Red River West++Vsquared Ventures++Rymdkapital++Possible Ventures++SISTAFUND++July Fund++Wealth Management Alliance</t>
  </si>
  <si>
    <t>Satlantis</t>
  </si>
  <si>
    <t>Wayra</t>
  </si>
  <si>
    <t>Fitalent</t>
  </si>
  <si>
    <t>Enagás Emprende</t>
  </si>
  <si>
    <t>Seed Capital Bizkaia</t>
  </si>
  <si>
    <t>BEAZ</t>
  </si>
  <si>
    <t>Telefónica Innovation Ventures</t>
  </si>
  <si>
    <t>Orza Investments</t>
  </si>
  <si>
    <t>Basque Government</t>
  </si>
  <si>
    <t>Diputación Foral de Bizkaia</t>
  </si>
  <si>
    <t>Gestión de Capital Riesgo del País Vasco</t>
  </si>
  <si>
    <t>Everis</t>
  </si>
  <si>
    <t>AXIS</t>
  </si>
  <si>
    <t>Enagás</t>
  </si>
  <si>
    <t>Encino Environmental Services</t>
  </si>
  <si>
    <t>1.67</t>
  </si>
  <si>
    <t>16.5</t>
  </si>
  <si>
    <t>Telefonica++Everis</t>
  </si>
  <si>
    <t>AXIS++Sepides++Orza Investments++Enagás</t>
  </si>
  <si>
    <t>QuantCube Technology</t>
  </si>
  <si>
    <t>Paris&amp;Co</t>
  </si>
  <si>
    <t>Kingdom Holding Company</t>
  </si>
  <si>
    <t>Moody's</t>
  </si>
  <si>
    <t>Caisse des Dépôts</t>
  </si>
  <si>
    <t>Five Capital</t>
  </si>
  <si>
    <t>The Strategic Development Fund</t>
  </si>
  <si>
    <t>sovereign_wealth_fund</t>
  </si>
  <si>
    <t>Kingdom Holding Company++Moody's++Caisse des Dépôts++Five Capital</t>
  </si>
  <si>
    <t>Moody's++Five Capital++The Strategic Development Fund</t>
  </si>
  <si>
    <t>EverImpact</t>
  </si>
  <si>
    <t>FI-C3</t>
  </si>
  <si>
    <t>Raspberry Ventures</t>
  </si>
  <si>
    <t>Rainmaking</t>
  </si>
  <si>
    <t>MOL Group</t>
  </si>
  <si>
    <t>Motion Ventures</t>
  </si>
  <si>
    <t>ADB Ventures</t>
  </si>
  <si>
    <t>IMC Ventures</t>
  </si>
  <si>
    <t>Transport Capital Partners</t>
  </si>
  <si>
    <t>EIT Urban Mobility</t>
  </si>
  <si>
    <t>Rainmaking++MOL Group++Motion Ventures++ADB Ventures++IMC Ventures++Transport Capital Partners</t>
  </si>
  <si>
    <t>ICEYE</t>
  </si>
  <si>
    <t>Lloyd’s lab</t>
  </si>
  <si>
    <t>Starlight Ventures</t>
  </si>
  <si>
    <t>Aalto Entrepreneurship Society</t>
  </si>
  <si>
    <t>Horizon 2020</t>
  </si>
  <si>
    <t>Kajima Ventures</t>
  </si>
  <si>
    <t>Morgan Brook Capital</t>
  </si>
  <si>
    <t>Aalto University</t>
  </si>
  <si>
    <t>FOUNDER.org</t>
  </si>
  <si>
    <t>Draper Associates</t>
  </si>
  <si>
    <t>Tekes</t>
  </si>
  <si>
    <t>DNX Ventures</t>
  </si>
  <si>
    <t>Business Finland Venture Capital</t>
  </si>
  <si>
    <t>Tesi</t>
  </si>
  <si>
    <t>OTB Ventures</t>
  </si>
  <si>
    <t>European Investment Fund (EIF)</t>
  </si>
  <si>
    <t>The Luxembourg Future Fund</t>
  </si>
  <si>
    <t>NewSpace Capital</t>
  </si>
  <si>
    <t>British Business Bank</t>
  </si>
  <si>
    <t>Services Group of America</t>
  </si>
  <si>
    <t>Kajima Corp</t>
  </si>
  <si>
    <t>Chione Ltd</t>
  </si>
  <si>
    <t>C16 Ventures</t>
  </si>
  <si>
    <t>Solidium</t>
  </si>
  <si>
    <t>Move Capital</t>
  </si>
  <si>
    <t>Blackwells Capital</t>
  </si>
  <si>
    <t>SERIES D</t>
  </si>
  <si>
    <t>2.43</t>
  </si>
  <si>
    <t>True Ventures++Lifeline Ventures++FOUNDER.org++Dylan Taylor</t>
  </si>
  <si>
    <t>Business Finland++True Ventures++Lifeline Ventures++Draper Associates++Space Angels++Tekes++DNX Ventures++Business Finland Venture Capital</t>
  </si>
  <si>
    <t>Molten Ventures++True Ventures++Promus Ventures++Draper Associates++Seraphim Space++Tesi++Space Angels++OTB Ventures++DNX Ventures</t>
  </si>
  <si>
    <t>Molten Ventures++True Ventures++Promus Ventures++Draper Associates++Seraphim Space++Tesi++European Investment Fund (EIF)++Space Angels++The Luxembourg Future Fund++OTB Ventures++NewSpace Capital++DNX Ventures</t>
  </si>
  <si>
    <t>Molten Ventures++True Ventures++Promus Ventures++Seraphim Space++British Business Bank++Bae Systems++OTB Ventures++Services Group of America++Space Capital++Kajima Corp++Chione Ltd++C16 Ventures</t>
  </si>
  <si>
    <t>Solidium++Move Capital++Blackwells Capital</t>
  </si>
  <si>
    <t>Ienai SPACE</t>
  </si>
  <si>
    <t>Parque Cientifico - UC3M</t>
  </si>
  <si>
    <t>Universidad Politécnica de Madrid</t>
  </si>
  <si>
    <t>ESA BIC Madrid Region</t>
  </si>
  <si>
    <t>Comunidad de Madrid</t>
  </si>
  <si>
    <t>GED Conexo Ventures</t>
  </si>
  <si>
    <t>Center for Technological Development and Innovation</t>
  </si>
  <si>
    <t>DPM</t>
  </si>
  <si>
    <t>3.9</t>
  </si>
  <si>
    <t>Inveready++WA4STEAM++GED Conexo Ventures++Center for Technological Development and Innovation++DPM</t>
  </si>
  <si>
    <t>Blickfeld</t>
  </si>
  <si>
    <t>TEV Ventures</t>
  </si>
  <si>
    <t>FLUXUNIT - OSRAM Ventures</t>
  </si>
  <si>
    <t>Falling Walls Venture</t>
  </si>
  <si>
    <t>New Future Capital</t>
  </si>
  <si>
    <t>Tengelmann Ventures</t>
  </si>
  <si>
    <t>BANKRUPTCY</t>
  </si>
  <si>
    <t>4.25</t>
  </si>
  <si>
    <t>5.7</t>
  </si>
  <si>
    <t>1.84</t>
  </si>
  <si>
    <t>15.07</t>
  </si>
  <si>
    <t>8.2</t>
  </si>
  <si>
    <t>High-Tech Gründerfonds++TEV Ventures++UVC Partners++FLUXUNIT - OSRAM Ventures</t>
  </si>
  <si>
    <t>High-Tech Gründerfonds++TEV Ventures++Bayern Kapital++UVC Partners++Continental++FLUXUNIT - OSRAM Ventures</t>
  </si>
  <si>
    <t>High-Tech Gründerfonds++Bayern Kapital++Continental++FLUXUNIT - OSRAM Ventures++New Future Capital</t>
  </si>
  <si>
    <t>High-Tech Gründerfonds++Bayern Kapital++UVC Partners++Continental++FLUXUNIT - OSRAM Ventures++New Future Capital++Tengelmann Ventures</t>
  </si>
  <si>
    <t>3bee</t>
  </si>
  <si>
    <t>B Heroes</t>
  </si>
  <si>
    <t>I3P - Innovative Companies Incubator of Politecnico Torino</t>
  </si>
  <si>
    <t>GROW</t>
  </si>
  <si>
    <t>Agfunder</t>
  </si>
  <si>
    <t>Anya Capital</t>
  </si>
  <si>
    <t>I3P - Incubatore del Politecnico di Torino S.c.p.a.</t>
  </si>
  <si>
    <t>Agfunder++European Space Agency++Anya Capital</t>
  </si>
  <si>
    <t>constellr</t>
  </si>
  <si>
    <t>Unreasonable Group</t>
  </si>
  <si>
    <t>ESA BIC Baden-Württemberg</t>
  </si>
  <si>
    <t>OHB Venture Capital</t>
  </si>
  <si>
    <t>FTTF</t>
  </si>
  <si>
    <t>Amathaon Capital</t>
  </si>
  <si>
    <t>Seraphim</t>
  </si>
  <si>
    <t>IQT AI</t>
  </si>
  <si>
    <t>Next Humanity Ventures</t>
  </si>
  <si>
    <t>Natural Ventures</t>
  </si>
  <si>
    <t>Einstein Industries Ventures</t>
  </si>
  <si>
    <t>4.8</t>
  </si>
  <si>
    <t>OHB Venture Capital++German Federal Ministry for Economic Affairs and Energy++FTTF++PARSEC Accelerator</t>
  </si>
  <si>
    <t>FTTF++Amathaon Capital++EIC Fund (European Innovation Council Fund)</t>
  </si>
  <si>
    <t>Lakestar++OHB Venture Capital++EIT Food++FTTF++Vsquared Ventures++Seraphim++Amathaon Capital++IQT AI++Next Humanity Ventures++Natural Ventures</t>
  </si>
  <si>
    <t>Lakestar++OHB Venture Capital++EIT Food++FTTF++Vsquared Ventures++Karista++Amathaon Capital++Einstein Industries Ventures++Natural Ventures</t>
  </si>
  <si>
    <t>Infiniteorbits</t>
  </si>
  <si>
    <t>Columbia University</t>
  </si>
  <si>
    <t>CNES</t>
  </si>
  <si>
    <t>Irdi Capital Investissement++Newfund++CNES++SpaceFounders++EIC Fund</t>
  </si>
  <si>
    <t>Entocycle</t>
  </si>
  <si>
    <t>Planet+</t>
  </si>
  <si>
    <t>The Venture Collective</t>
  </si>
  <si>
    <t>Nazca Ventures</t>
  </si>
  <si>
    <t>DCVC (Data Collective)</t>
  </si>
  <si>
    <t>Andrea Dusi</t>
  </si>
  <si>
    <t>Lowercarbon Capital</t>
  </si>
  <si>
    <t>Climentum Capital</t>
  </si>
  <si>
    <t>James Haskell</t>
  </si>
  <si>
    <t>4.38</t>
  </si>
  <si>
    <t>Y Combinator++DCVC (Data Collective)++ACE and Company++Andrea Dusi</t>
  </si>
  <si>
    <t>Y Combinator++ACE and Company++Antoine Dupont++Lowercarbon Capital++Climentum Capital++Teampact Ventures++James Haskell</t>
  </si>
  <si>
    <t>Eoliann</t>
  </si>
  <si>
    <t>Vento Ventures</t>
  </si>
  <si>
    <t>Compagnia di San Paolo</t>
  </si>
  <si>
    <t>RobCo – The Robot Company</t>
  </si>
  <si>
    <t>HW Capital</t>
  </si>
  <si>
    <t>Sequoia Capital</t>
  </si>
  <si>
    <t>Christian Reber</t>
  </si>
  <si>
    <t>Kindred Capital</t>
  </si>
  <si>
    <t>Daniel Dines</t>
  </si>
  <si>
    <t>Torsten Reil</t>
  </si>
  <si>
    <t>Lightspeed Venture Partners</t>
  </si>
  <si>
    <t>13.8</t>
  </si>
  <si>
    <t>Sequoia Capital++Promus Ventures++Christian Reber++Kindred Capital++Daniel Dines++Torsten Reil</t>
  </si>
  <si>
    <t>Lightspeed Venture Partners++Sequoia Capital++Promus Ventures++Kindred Capital</t>
  </si>
  <si>
    <t>Ubotica Technologies</t>
  </si>
  <si>
    <t>European  Defense Agency</t>
  </si>
  <si>
    <t>Atlantic Bridge++Seraphim Space++Dolby Family Ventures</t>
  </si>
  <si>
    <t>European Defence Agency</t>
  </si>
  <si>
    <t>ParkBee</t>
  </si>
  <si>
    <t>YES!Delft</t>
  </si>
  <si>
    <t>Statkraft Ventures</t>
  </si>
  <si>
    <t>Koolen Industries</t>
  </si>
  <si>
    <t>InnovationQuarter++Statkraft Ventures</t>
  </si>
  <si>
    <t>Gama Space</t>
  </si>
  <si>
    <t>EWOR</t>
  </si>
  <si>
    <t>Kima Ventures++Bpifrance++CNES++Possible Ventures</t>
  </si>
  <si>
    <t>Lilium</t>
  </si>
  <si>
    <t>Atomico</t>
  </si>
  <si>
    <t>LGT Capital Partners</t>
  </si>
  <si>
    <t>Tencent</t>
  </si>
  <si>
    <t>Obvious Ventures</t>
  </si>
  <si>
    <t>Niklas Zennström</t>
  </si>
  <si>
    <t>Frank Thelen</t>
  </si>
  <si>
    <t>Baillie Gifford</t>
  </si>
  <si>
    <t>Lightrock</t>
  </si>
  <si>
    <t>Qell Special Acquisition Corporation</t>
  </si>
  <si>
    <t>David Wallerstein</t>
  </si>
  <si>
    <t>Honeywell</t>
  </si>
  <si>
    <t>B. Riley Financial</t>
  </si>
  <si>
    <t>Aciturri</t>
  </si>
  <si>
    <t>Barry Engle</t>
  </si>
  <si>
    <t>Klaus Roewe</t>
  </si>
  <si>
    <t>10.1</t>
  </si>
  <si>
    <t>may/2023</t>
  </si>
  <si>
    <t>sep/2021</t>
  </si>
  <si>
    <t>jun/2020</t>
  </si>
  <si>
    <t>sep/2017</t>
  </si>
  <si>
    <t>dec/2016</t>
  </si>
  <si>
    <t>aug/2016</t>
  </si>
  <si>
    <t>dec/2015</t>
  </si>
  <si>
    <t>jan/2015</t>
  </si>
  <si>
    <t>Tencent++David Wallerstein++Niklas Zennström++Honeywell++B. Riley Financial++Aciturri++Lightrock++Barry Engle++Klaus Roewe</t>
  </si>
  <si>
    <t>Atomico++LGT Capital Partners++Tencent++Freigeist Capital</t>
  </si>
  <si>
    <t>Atomico++LGT Capital Partners++Tencent++Obvious Ventures++Niklas Zennström</t>
  </si>
  <si>
    <t>Streetbees</t>
  </si>
  <si>
    <t>Seligman Private Equity Select</t>
  </si>
  <si>
    <t>Katie Marrache</t>
  </si>
  <si>
    <t>JamJar Investments</t>
  </si>
  <si>
    <t>Mercuri</t>
  </si>
  <si>
    <t>Tempocap</t>
  </si>
  <si>
    <t>Triple Point Ventures</t>
  </si>
  <si>
    <t>SECONDARY</t>
  </si>
  <si>
    <t>1.25</t>
  </si>
  <si>
    <t>7.2</t>
  </si>
  <si>
    <t>6.7</t>
  </si>
  <si>
    <t>JamJar Investments++LocalGlobe++Octopus Ventures</t>
  </si>
  <si>
    <t>Business Growth Fund++LocalGlobe</t>
  </si>
  <si>
    <t>Atomico++Business Growth Fund++LocalGlobe++Octopus Ventures++Mercuri</t>
  </si>
  <si>
    <t>Atomico++Lakestar++LocalGlobe++Octopus Ventures++Mercuri</t>
  </si>
  <si>
    <t>Tempocap++Triple Point Ventures</t>
  </si>
  <si>
    <t>Abelio</t>
  </si>
  <si>
    <t>Sowefund</t>
  </si>
  <si>
    <t>Région Occitanie</t>
  </si>
  <si>
    <t>Banque des Territoires</t>
  </si>
  <si>
    <t>aug-23</t>
  </si>
  <si>
    <t>Sowefund++Région Occitanie</t>
  </si>
  <si>
    <t>Irdi Capital Investissement++Banque des Territoires</t>
  </si>
  <si>
    <t>Cosmian</t>
  </si>
  <si>
    <t>Florian Douetteau</t>
  </si>
  <si>
    <t>Acequia Capital</t>
  </si>
  <si>
    <t>Financière de Blacailloux</t>
  </si>
  <si>
    <t>La Banque Postale</t>
  </si>
  <si>
    <t>Guillaume Amblard</t>
  </si>
  <si>
    <t>La Banque Postale Asset Management</t>
  </si>
  <si>
    <t>Elaia Partners++Florian Douetteau++Acequia Capital++Financière de Blacailloux</t>
  </si>
  <si>
    <t>Elaia Partners++Financière de Blacailloux++La Banque Postale++Guillaume Amblard++La Banque Postale Asset Management</t>
  </si>
  <si>
    <t>Glint Solar</t>
  </si>
  <si>
    <t>StartupLab</t>
  </si>
  <si>
    <t>Link Capital</t>
  </si>
  <si>
    <t>ESA BIC NORWAY</t>
  </si>
  <si>
    <t>Wiski Capital</t>
  </si>
  <si>
    <t>Momentum</t>
  </si>
  <si>
    <t>26.5</t>
  </si>
  <si>
    <t>Statkraft Ventures++Wiski Capital++Momentum</t>
  </si>
  <si>
    <t>Embotech</t>
  </si>
  <si>
    <t>VentureOut</t>
  </si>
  <si>
    <t>ZKB - Zürcher Kantonalbank</t>
  </si>
  <si>
    <t>Conzzeta</t>
  </si>
  <si>
    <t>ZF Group</t>
  </si>
  <si>
    <t>FuturePlay</t>
  </si>
  <si>
    <t>Bystronic Laser</t>
  </si>
  <si>
    <t>2.49</t>
  </si>
  <si>
    <t>ZKB - Zürcher Kantonalbank++Conzzeta</t>
  </si>
  <si>
    <t>ZF Group++FuturePlay++Bystronic Laser</t>
  </si>
  <si>
    <t>Preligens</t>
  </si>
  <si>
    <t>Tikehau Ace Capital</t>
  </si>
  <si>
    <t>Wendel</t>
  </si>
  <si>
    <t>Safran</t>
  </si>
  <si>
    <t>Bpifrance++360 Capital++Ace Capital Partners</t>
  </si>
  <si>
    <t>What3words</t>
  </si>
  <si>
    <t>Wildcat</t>
  </si>
  <si>
    <t>Future Positive Capital</t>
  </si>
  <si>
    <t>Intel Corporation</t>
  </si>
  <si>
    <t>Wildcat Venture Partners</t>
  </si>
  <si>
    <t>Turn8</t>
  </si>
  <si>
    <t>IC Global Partners</t>
  </si>
  <si>
    <t>Commerce and Ventures(SevenVentures)</t>
  </si>
  <si>
    <t>AIV Capital</t>
  </si>
  <si>
    <t>Alps Electric</t>
  </si>
  <si>
    <t>Angel Investment Network</t>
  </si>
  <si>
    <t>Cabinet Office</t>
  </si>
  <si>
    <t>Dominic Perks</t>
  </si>
  <si>
    <t>Goldbell Investments</t>
  </si>
  <si>
    <t>Henry Wigan</t>
  </si>
  <si>
    <t>Ingka Investments</t>
  </si>
  <si>
    <t>Innova Kapital</t>
  </si>
  <si>
    <t>KD Capital</t>
  </si>
  <si>
    <t>Keiretsu Forum</t>
  </si>
  <si>
    <t>KI Capital</t>
  </si>
  <si>
    <t>Liil Ventures</t>
  </si>
  <si>
    <t>Paris Ventures</t>
  </si>
  <si>
    <t>Richard Fearn</t>
  </si>
  <si>
    <t>Niya Partners</t>
  </si>
  <si>
    <t>Guy Westlake</t>
  </si>
  <si>
    <t>Sony Innovation Fund</t>
  </si>
  <si>
    <t>Salica</t>
  </si>
  <si>
    <t>VentureSouq</t>
  </si>
  <si>
    <t>Intel Capital</t>
  </si>
  <si>
    <t>Horizons Ventures</t>
  </si>
  <si>
    <t>Force Over Mass Capital</t>
  </si>
  <si>
    <t>Aramex</t>
  </si>
  <si>
    <t>Mustard Seed + Partners</t>
  </si>
  <si>
    <t>Al Dhow Capital</t>
  </si>
  <si>
    <t>Deutsche Bahn Digital Ventures</t>
  </si>
  <si>
    <t>Daimler Technology and Venture</t>
  </si>
  <si>
    <t>SAIC Venture Capital</t>
  </si>
  <si>
    <t>Nico Rosberg</t>
  </si>
  <si>
    <t>Fission Ventures</t>
  </si>
  <si>
    <t>Alumni Ventures</t>
  </si>
  <si>
    <t>Sony</t>
  </si>
  <si>
    <t>Fraser McCombs Capital</t>
  </si>
  <si>
    <t>Ingka Group</t>
  </si>
  <si>
    <t>ITV</t>
  </si>
  <si>
    <t>Brand Capital International</t>
  </si>
  <si>
    <t>Itvmedia</t>
  </si>
  <si>
    <t>German Media Pool VC</t>
  </si>
  <si>
    <t>Crowdcube</t>
  </si>
  <si>
    <t>Channel 4 Ventures</t>
  </si>
  <si>
    <t>MEDIA FOR EQUITY</t>
  </si>
  <si>
    <t>6.51</t>
  </si>
  <si>
    <t>Salica++VentureSouq</t>
  </si>
  <si>
    <t>Intel Capital++Horizons Ventures++JamJar Investments++Force Over Mass Capital</t>
  </si>
  <si>
    <t>Intel Capital++Aramex++Force Over Mass Capital++Mustard Seed + Partners++Al Dhow Capital</t>
  </si>
  <si>
    <t>Intel Capital++SAIC Venture Capital++Nico Rosberg</t>
  </si>
  <si>
    <t>Fission Ventures++Alumni Ventures Group</t>
  </si>
  <si>
    <t>Sony++Fraser McCombs Capital++Alumni Ventures</t>
  </si>
  <si>
    <t>Ingka Group++ITV</t>
  </si>
  <si>
    <t>Brand Capital International++Itvmedia</t>
  </si>
  <si>
    <t>SenSat</t>
  </si>
  <si>
    <t>Daedalus Partners LLP</t>
  </si>
  <si>
    <t>Round Hill Capital</t>
  </si>
  <si>
    <t>Sistema Venture Capital</t>
  </si>
  <si>
    <t>The Future Fund</t>
  </si>
  <si>
    <t>National Grid Partners (NGP)</t>
  </si>
  <si>
    <t>8point8 Capital</t>
  </si>
  <si>
    <t>22.2</t>
  </si>
  <si>
    <t>20.5</t>
  </si>
  <si>
    <t>Force Over Mass Capital++Round Hill Capital</t>
  </si>
  <si>
    <t>Tencent++Sistema Venture Capital</t>
  </si>
  <si>
    <t>Tencent++The Future und</t>
  </si>
  <si>
    <t>Tencent++Force Over Mass Capital++Innovate UK++National Grid Partners (NGP)++Round Hill Ventures++8point8 Capital</t>
  </si>
  <si>
    <t>PlanBlue</t>
  </si>
  <si>
    <t>ESA BIC Northern Germany</t>
  </si>
  <si>
    <t>Investbridge Capital</t>
  </si>
  <si>
    <t>Cell VC</t>
  </si>
  <si>
    <t>Why Commit Capital</t>
  </si>
  <si>
    <t>WestTech Ventures</t>
  </si>
  <si>
    <t>Ocean Solutions Accelerator</t>
  </si>
  <si>
    <t>Ponderosa Ventures</t>
  </si>
  <si>
    <t>Insolight</t>
  </si>
  <si>
    <t>Constructive Venture Fund</t>
  </si>
  <si>
    <t>VERBUND X Accelerator</t>
  </si>
  <si>
    <t>Smart Energy Innovationsfonds</t>
  </si>
  <si>
    <t>10.6</t>
  </si>
  <si>
    <t>11.7</t>
  </si>
  <si>
    <t>4.62</t>
  </si>
  <si>
    <t>4.9</t>
  </si>
  <si>
    <t>Venture Kick++Fondation FIT</t>
  </si>
  <si>
    <t>Verve Ventures++MassChallenge++ZKB - Zürcher Kantonalbank</t>
  </si>
  <si>
    <t>Verve Ventures++ZKB - Zürcher Kantonalbank++Constructive Venture Fund</t>
  </si>
  <si>
    <t>Demeter Partners++Verve Ventures++ZKB - Zürcher Kantonalbank++Smart Energy Innovationsfonds</t>
  </si>
  <si>
    <t>Kpler</t>
  </si>
  <si>
    <t>Five Arrows</t>
  </si>
  <si>
    <t>Insight Partners++Five Arrows</t>
  </si>
  <si>
    <t>Dronamics</t>
  </si>
  <si>
    <t>Eleven Ventures</t>
  </si>
  <si>
    <t>Founders Factory</t>
  </si>
  <si>
    <t>Strategic Investment Fund</t>
  </si>
  <si>
    <t>10.9</t>
  </si>
  <si>
    <t>sep-14</t>
  </si>
  <si>
    <t>jun-15</t>
  </si>
  <si>
    <t>Speedinvest++Eleven Ventures++Founders Factory++Strategic Investment Fund</t>
  </si>
  <si>
    <t>Unifly</t>
  </si>
  <si>
    <t>SFPIM</t>
  </si>
  <si>
    <t>PMV</t>
  </si>
  <si>
    <t>Qbic Fund</t>
  </si>
  <si>
    <t>Terra Drone</t>
  </si>
  <si>
    <t>Deutsche Flugsicherung</t>
  </si>
  <si>
    <t>JOIN (Japan Overseas Infrastructure Investment Corporation for Transport &amp; Urban Development)</t>
  </si>
  <si>
    <t>August Equity</t>
  </si>
  <si>
    <t>aug-15</t>
  </si>
  <si>
    <t>PMV++Qbic Fund</t>
  </si>
  <si>
    <t>PMV++Qbic Fund++Terra Drone++Deutsche Flugsicherung</t>
  </si>
  <si>
    <t>Terra Drone++JOIN (Japan Overseas Infrastructure Investment Corporation for Transport &amp; Urban Development)</t>
  </si>
  <si>
    <t xml:space="preserve">August Equity </t>
  </si>
  <si>
    <t>CONTEC</t>
  </si>
  <si>
    <t>Krypton</t>
  </si>
  <si>
    <t>Crit Ventures</t>
  </si>
  <si>
    <t>KOREA AEROSPACE RESEARCH INSTITUTE</t>
  </si>
  <si>
    <t>Atinum Investment</t>
  </si>
  <si>
    <t>Korea Development Bank</t>
  </si>
  <si>
    <t>Industrial Bank of Korea</t>
  </si>
  <si>
    <t>Intellian Technology</t>
  </si>
  <si>
    <t>Korea Investment &amp; Securities</t>
  </si>
  <si>
    <t>Korea Investment Partners</t>
  </si>
  <si>
    <t>Partners Investment</t>
  </si>
  <si>
    <t>Spring Ventures</t>
  </si>
  <si>
    <t>Yuanta Investment Co., Ltd.</t>
  </si>
  <si>
    <t>Company K Partners</t>
  </si>
  <si>
    <t>Daishin Securities</t>
  </si>
  <si>
    <t>KOREA AEROSPACE RESERACH INSTITUTE</t>
  </si>
  <si>
    <t>Atinum Investment++Korea Development Bank++Industrial Bank of Korea++Intellian Technology++Korea Investment &amp; Securities</t>
  </si>
  <si>
    <t>Korea Investment Partners++Partners Investment++Atinum Investment++Spring Ventures++Korea Development Bank++Yuanta Investment Co., Ltd.++Company K Partners++Daishin Securities++Spring Ventures</t>
  </si>
  <si>
    <t>Earthbanc</t>
  </si>
  <si>
    <t>Findec - Sweden's Fintech Hub</t>
  </si>
  <si>
    <t>Propel Capital</t>
  </si>
  <si>
    <t>Rampersand</t>
  </si>
  <si>
    <t>Sting</t>
  </si>
  <si>
    <t>Katalista Ventures</t>
  </si>
  <si>
    <t>Regenerative Ventures</t>
  </si>
  <si>
    <t>Regen Network</t>
  </si>
  <si>
    <t>Visive Capital</t>
  </si>
  <si>
    <t>Kaai Capital</t>
  </si>
  <si>
    <t>European Space Agency++Rampersand++Sting++Katalista Ventures++Regenerative Ventures++Regen Network++Visive Capital++Kaai Capital</t>
  </si>
  <si>
    <t>DigiFarm</t>
  </si>
  <si>
    <t>RootCamp - A SpinLab Incubator</t>
  </si>
  <si>
    <t>1.77</t>
  </si>
  <si>
    <t>HyImpulse Technologies GmbH</t>
  </si>
  <si>
    <t>2.46</t>
  </si>
  <si>
    <t>German Federal Ministry for Economic Affairs and Energy++German Aerospace Center</t>
  </si>
  <si>
    <t>Apogeo Space ( Formerly GP Advanced Projects)</t>
  </si>
  <si>
    <t>E-Space</t>
  </si>
  <si>
    <t>Prime Movers Lab</t>
  </si>
  <si>
    <t>Kayrros</t>
  </si>
  <si>
    <t>Cathay Capital</t>
  </si>
  <si>
    <t>AtlasInvest</t>
  </si>
  <si>
    <t>Cathay Innovation</t>
  </si>
  <si>
    <t>Korelya Capital</t>
  </si>
  <si>
    <t>Marcel van Poecke</t>
  </si>
  <si>
    <t>Primwest</t>
  </si>
  <si>
    <t>Opera Tech Ventures</t>
  </si>
  <si>
    <t>24.4</t>
  </si>
  <si>
    <t>Index Ventures++Cathay Innovation++Korelya Capital++Marcel van Poecke++Primwest</t>
  </si>
  <si>
    <t>European Investment Bank++NewSpace Capital++Opera Tech Ventures</t>
  </si>
  <si>
    <t>NAWA Technologies</t>
  </si>
  <si>
    <t>CEA</t>
  </si>
  <si>
    <t>CEA Investissement</t>
  </si>
  <si>
    <t>Eurowatt</t>
  </si>
  <si>
    <t>CAAP Creation</t>
  </si>
  <si>
    <t>Opus Consulting Solutions</t>
  </si>
  <si>
    <t>Kouros SA</t>
  </si>
  <si>
    <t>Altya Invest</t>
  </si>
  <si>
    <t>13.3</t>
  </si>
  <si>
    <t>18.3</t>
  </si>
  <si>
    <t>jan-13</t>
  </si>
  <si>
    <t>Demeter Partners++CEA Investissement++Région Sud Investissement++EIT InnoEnergy</t>
  </si>
  <si>
    <t>Bpifrance++Demeter Partners++Région Sud Investissement++EIT InnoEnergy++Supernova Invest++Eurowatt++CAAP Creation</t>
  </si>
  <si>
    <t>Bpifrance++Demeter Partners++Région Sud Investissement++Supernova Invest++Opus Consulting Solutions++Eurowatt++Kouros SA++Altya Invest</t>
  </si>
  <si>
    <t>Descartes Underwriting</t>
  </si>
  <si>
    <t>BlackFin Capital Partners</t>
  </si>
  <si>
    <t>Blackfin Tech</t>
  </si>
  <si>
    <t>Serena</t>
  </si>
  <si>
    <t>Seaya</t>
  </si>
  <si>
    <t>Highland Europe</t>
  </si>
  <si>
    <t>Mundi Ventures</t>
  </si>
  <si>
    <t>Gaelle Olivier</t>
  </si>
  <si>
    <t>18.5</t>
  </si>
  <si>
    <t>BlackFin Capital Partners++Blackfin Tech</t>
  </si>
  <si>
    <t>Serena++Cathay Innovation++Blackfin Tech</t>
  </si>
  <si>
    <t>Seaya++Eurazeo++Highland Europe++Serena++BlackFin Capital Partners++FCP Innovacion SP++Mundi Ventures++Cathay Innovation++Gaelle Olivier</t>
  </si>
  <si>
    <t>Osol</t>
  </si>
  <si>
    <t>Maxime Paradis</t>
  </si>
  <si>
    <t>MonacoTech</t>
  </si>
  <si>
    <t>Roxanne Varza</t>
  </si>
  <si>
    <t>Eric Larcheveque</t>
  </si>
  <si>
    <t>Xavier Niel</t>
  </si>
  <si>
    <t>Christophe Courtin</t>
  </si>
  <si>
    <t>Romain Afflelou</t>
  </si>
  <si>
    <t>Frédéric Metge</t>
  </si>
  <si>
    <t>Roxanne Varza++Sequoia Capital++Eric Larcheveque++Xavier Niel++Christophe Courtin++Romain Afflelou++Fréderic Metge</t>
  </si>
  <si>
    <t>Bareways</t>
  </si>
  <si>
    <t>GATEWAY49 Accelerator</t>
  </si>
  <si>
    <t>MBG Schleswig-Holstein</t>
  </si>
  <si>
    <t>NBR Technology Ventures</t>
  </si>
  <si>
    <t>Baltic Business Angels Schleswig-Holstein e.V.</t>
  </si>
  <si>
    <t>MBG Schleswig-Holstein++NBR Technology Ventures</t>
  </si>
  <si>
    <t>Wingtra</t>
  </si>
  <si>
    <t>Credit Suisse Entrepreneur Capital</t>
  </si>
  <si>
    <t>Brick &amp; Mortar Ventures</t>
  </si>
  <si>
    <t>Gentian Investments</t>
  </si>
  <si>
    <t>Helvetica capital</t>
  </si>
  <si>
    <t>Launny Steffens</t>
  </si>
  <si>
    <t>Equity Pitcher</t>
  </si>
  <si>
    <t>DiamondStream Partners</t>
  </si>
  <si>
    <t>2.48</t>
  </si>
  <si>
    <t>Verve Ventures++ZKB - Zürcher Kantonalbank++Founderful++Helvetica capital</t>
  </si>
  <si>
    <t>Verve Ventures++ACE and Company++Launny Steffens++Equity Pitcher++DiamondStream Partners++EIC Fund</t>
  </si>
  <si>
    <t>ThrustMe</t>
  </si>
  <si>
    <t>Urania Ventures</t>
  </si>
  <si>
    <t>Global Space Ventures</t>
  </si>
  <si>
    <t>French National Centre for Scientific Research</t>
  </si>
  <si>
    <t>École Polytechnique de Paris++French National Centre for Scientific Research++Institut Polytechnique de Paris</t>
  </si>
  <si>
    <t>Thorium</t>
  </si>
  <si>
    <t>StartSmart CEE</t>
  </si>
  <si>
    <t>ABAN Fund</t>
  </si>
  <si>
    <t>TERRA seed</t>
  </si>
  <si>
    <t>Smartlink Partners</t>
  </si>
  <si>
    <t>Pando2</t>
  </si>
  <si>
    <t>AIRVANCE Group</t>
  </si>
  <si>
    <t>Fibersail</t>
  </si>
  <si>
    <t>UPTEC – Science and Technology Park of University of Porto</t>
  </si>
  <si>
    <t>University of Porto</t>
  </si>
  <si>
    <t>Novo Banco</t>
  </si>
  <si>
    <t>Caixa Capital</t>
  </si>
  <si>
    <t>InnoBAN Business Angel Network</t>
  </si>
  <si>
    <t>PortXL</t>
  </si>
  <si>
    <t>Rockstart</t>
  </si>
  <si>
    <t>Carlos Oliveira</t>
  </si>
  <si>
    <t>Marc de Jong</t>
  </si>
  <si>
    <t>Caixa Capital++InnoBAN Business Angel Network</t>
  </si>
  <si>
    <t>EIT Climate-KIC++European Innovation Council++PortXL</t>
  </si>
  <si>
    <t>Rockstart++EIT InnoEnergy++Carlos Oliveira</t>
  </si>
  <si>
    <t>Rockstart++Caixa Capital++EIT InnoEnergy++FORWARD.one Venture Capital++Marc de Jong</t>
  </si>
  <si>
    <t>Kido Dynamics</t>
  </si>
  <si>
    <t>B4Motion Venture Lab, SL.</t>
  </si>
  <si>
    <t>Leading Cities</t>
  </si>
  <si>
    <t>Astara Innovation &amp; Venture Lab</t>
  </si>
  <si>
    <t>Spicehaus Partners</t>
  </si>
  <si>
    <t>Boundary Holding</t>
  </si>
  <si>
    <t>1.43</t>
  </si>
  <si>
    <t>Astara Innovation &amp; Venture Lab++Spicehaus Partners</t>
  </si>
  <si>
    <t>Astara Innovation &amp; Venture Lab++Boundary Holding++Spicehaus Partners</t>
  </si>
  <si>
    <t>Decentriq</t>
  </si>
  <si>
    <t>StartX</t>
  </si>
  <si>
    <t>Paladin Capital Group</t>
  </si>
  <si>
    <t>Eclipse Ventures</t>
  </si>
  <si>
    <t>Silicon Valley Bank</t>
  </si>
  <si>
    <t>3.8</t>
  </si>
  <si>
    <t>Atlantic Labs++Paladin Capital Group++b2venture</t>
  </si>
  <si>
    <t>Atlantic Labs++Paladin Capital Group++Eclipse Ventures++b2venture</t>
  </si>
  <si>
    <t>DriveTrust</t>
  </si>
  <si>
    <t>Fuel Accelerator</t>
  </si>
  <si>
    <t>SYNTONY GNSS</t>
  </si>
  <si>
    <t>Bpifrance++Irdi Capital Investissement</t>
  </si>
  <si>
    <t>Accelercomm</t>
  </si>
  <si>
    <t>University of Southampton</t>
  </si>
  <si>
    <t>Hostplus</t>
  </si>
  <si>
    <t>21.5</t>
  </si>
  <si>
    <t>IQ Capital++IP Group++Bloc Ventures</t>
  </si>
  <si>
    <t>Swisscom Ventures++IQ Capital++IP Group++Parkwalk Advisors++Bloc Ventures++Hostplus</t>
  </si>
  <si>
    <t>Danu Sports</t>
  </si>
  <si>
    <t>Castlegate Investments</t>
  </si>
  <si>
    <t>Swegan</t>
  </si>
  <si>
    <t>Magnus Eriksson</t>
  </si>
  <si>
    <t>Almi Företagspartner</t>
  </si>
  <si>
    <t>Linköping University</t>
  </si>
  <si>
    <t>Almi Invest</t>
  </si>
  <si>
    <t>LIU Invest</t>
  </si>
  <si>
    <t>Mount Wilson Ventures</t>
  </si>
  <si>
    <t>STOAF (Stockholms Affärsänglar)</t>
  </si>
  <si>
    <t>Intertech Ventures</t>
  </si>
  <si>
    <t>RFHIC</t>
  </si>
  <si>
    <t>1.65</t>
  </si>
  <si>
    <t>Almi Invest++LIU Invest++Mount Wilson Ventures</t>
  </si>
  <si>
    <t>Atlantic Bridge++STOAF (Stockholms Affärsänglar)++Mount Wilson Ventures++Intertech Ventures</t>
  </si>
  <si>
    <t>Graphenest</t>
  </si>
  <si>
    <t>EIT Manufacturing</t>
  </si>
  <si>
    <t>Portuguese Public Funding</t>
  </si>
  <si>
    <t>Portugal 2020</t>
  </si>
  <si>
    <t>Horizon 2020 FET (Future and Emerging Technologies)</t>
  </si>
  <si>
    <t>GED Ventures Portugal</t>
  </si>
  <si>
    <t>0.47</t>
  </si>
  <si>
    <t>0.55</t>
  </si>
  <si>
    <t>Skyports</t>
  </si>
  <si>
    <t>GreenPoint Partners</t>
  </si>
  <si>
    <t>Levitate Capital</t>
  </si>
  <si>
    <t>Groupe ADP</t>
  </si>
  <si>
    <t>Irelandia Aviation</t>
  </si>
  <si>
    <t>Ardian</t>
  </si>
  <si>
    <t>F2i</t>
  </si>
  <si>
    <t>Kanematsu Corporation</t>
  </si>
  <si>
    <t>Goodman Group</t>
  </si>
  <si>
    <t>Solar Ventus</t>
  </si>
  <si>
    <t>ST Engineering</t>
  </si>
  <si>
    <t>ACS Group</t>
  </si>
  <si>
    <t>5.34</t>
  </si>
  <si>
    <t>3.13</t>
  </si>
  <si>
    <t>Groupe ADP++Deutsche Bahn Digital Ventures++Levitate Capital</t>
  </si>
  <si>
    <t>Ardian++F2i++GreenPoint Partners++Groupe ADP++Deutsche Bahn Digital Ventures++Irelandia Aviation++Kanematsu Corporation++Levitate Capital++Goodman Group++Solar Ventus</t>
  </si>
  <si>
    <t>Groupe ADP++ACS Group</t>
  </si>
  <si>
    <t>ANYbotics</t>
  </si>
  <si>
    <t>Bessemer Venture Partners</t>
  </si>
  <si>
    <t>NGP Capital</t>
  </si>
  <si>
    <t>Saudi Aramco Energy Ventures</t>
  </si>
  <si>
    <t>Swisscanto Invest</t>
  </si>
  <si>
    <t>Walden Catalyst Ventures</t>
  </si>
  <si>
    <t>corporate_venture_capital</t>
  </si>
  <si>
    <t>22.3</t>
  </si>
  <si>
    <t>Swisscom Ventures++ACE and Company++Equity Pitcher</t>
  </si>
  <si>
    <t>Bessemer Venture Partners++Swisscom Ventures++NGP Capital++Saudi Aramco Energy Ventures++Swisscanto Invest++Walden Catalyst Ventures</t>
  </si>
  <si>
    <t>Destinus</t>
  </si>
  <si>
    <t>ICLUB Global</t>
  </si>
  <si>
    <t>EUREKA Network Projects</t>
  </si>
  <si>
    <t>Liquid 2 Ventures</t>
  </si>
  <si>
    <t>TECHU</t>
  </si>
  <si>
    <t>One Way Ventures</t>
  </si>
  <si>
    <t>Conny &amp; Co</t>
  </si>
  <si>
    <t>Cathexis ventures</t>
  </si>
  <si>
    <t>Government of Spain</t>
  </si>
  <si>
    <t>26.7</t>
  </si>
  <si>
    <t>ACE and Company++Liquid 2 Ventures++One Way Ventures++Quiet Capital++Conny &amp; Co++Cathexis ventures</t>
  </si>
  <si>
    <t>ClearSpace</t>
  </si>
  <si>
    <t>Kluz Ventures</t>
  </si>
  <si>
    <t>The Flying Object</t>
  </si>
  <si>
    <t>600 T Space Investments</t>
  </si>
  <si>
    <t>Luxembourg-City Incubator</t>
  </si>
  <si>
    <t>4.32</t>
  </si>
  <si>
    <t>Lakestar++Swisscom Ventures++In-Q-Tel++The Luxembourg Future Fund++OTB Ventures++Happiness Capital++600 T Space Investments</t>
  </si>
  <si>
    <t>Daedalean</t>
  </si>
  <si>
    <t>Carthona Capital</t>
  </si>
  <si>
    <t>Redalpine</t>
  </si>
  <si>
    <t>Amino Capital</t>
  </si>
  <si>
    <t>Honeywell Ventures</t>
  </si>
  <si>
    <t>11.8</t>
  </si>
  <si>
    <t>Carthona Capital++Swiss ICT Investor Club (SICTIC)</t>
  </si>
  <si>
    <t>Redalpine++Amino Capital++Carthona Capital</t>
  </si>
  <si>
    <t>Redalpine++Amino Capital++Carthona Capital++Honeywell Ventures</t>
  </si>
  <si>
    <t>KERMAP</t>
  </si>
  <si>
    <t>Rennes 2 University</t>
  </si>
  <si>
    <t>Sodero Gestion</t>
  </si>
  <si>
    <t>Earthworm Foundation</t>
  </si>
  <si>
    <t>advisor,incubator</t>
  </si>
  <si>
    <t>Sodero Gestion++Earthworm Foundation</t>
  </si>
  <si>
    <t>U-space</t>
  </si>
  <si>
    <t>Karot Capital</t>
  </si>
  <si>
    <t>Bpifrance++BNP Paribas++Karot Capital</t>
  </si>
  <si>
    <t>Synthara Technologies</t>
  </si>
  <si>
    <t>University of Zürich</t>
  </si>
  <si>
    <t>Excellis</t>
  </si>
  <si>
    <t>Onsight Ventures</t>
  </si>
  <si>
    <t>DeepIE Ventures</t>
  </si>
  <si>
    <t>Sandeep Raju</t>
  </si>
  <si>
    <t>State Secretariat for Education, Research and Innovation</t>
  </si>
  <si>
    <t>High-Tech Gründerfonds++ZKB - Zürcher Kantonalbank++Excellis</t>
  </si>
  <si>
    <t>High-Tech Gründerfonds++ZKB - Zürcher Kantonalbank++OTB Ventures++Vsquared Ventures++Deeptech Labs++Excellis++Onsight Ventures++DeepIE Ventures++Sandeep Raju</t>
  </si>
  <si>
    <t>Innosuisse++State Secretariat for Education, Research and Innovation</t>
  </si>
  <si>
    <t>Altitude Angel</t>
  </si>
  <si>
    <t>Microsoft Ventures London Accelerators</t>
  </si>
  <si>
    <t>Kevin Beales</t>
  </si>
  <si>
    <t>Microsoft for Startups</t>
  </si>
  <si>
    <t>Accelerated Digital Ventures - ADV</t>
  </si>
  <si>
    <t>Frenquentis</t>
  </si>
  <si>
    <t>Etc</t>
  </si>
  <si>
    <t>0.79</t>
  </si>
  <si>
    <t>Seraphim Space++Accelerated Digital Ventures - ADV++Frenquentis</t>
  </si>
  <si>
    <t>ATLANT 3D</t>
  </si>
  <si>
    <t>Q-Branch</t>
  </si>
  <si>
    <t>ESA BIC Denmark</t>
  </si>
  <si>
    <t>West Hill Capital</t>
  </si>
  <si>
    <t>Sony++West Hill Capital</t>
  </si>
  <si>
    <t>KETS Quantum Security</t>
  </si>
  <si>
    <t>maze impact</t>
  </si>
  <si>
    <t>Cyber Security Academic Startup Programme</t>
  </si>
  <si>
    <t>University of Bristol</t>
  </si>
  <si>
    <t>Quantonation</t>
  </si>
  <si>
    <t>Kx Systems</t>
  </si>
  <si>
    <t>Mustard Seed MAZE</t>
  </si>
  <si>
    <t>0.34</t>
  </si>
  <si>
    <t>Innovate UK++UK Research and Innovation (UKRI)++Quantonation++Kx Systems</t>
  </si>
  <si>
    <t>Speedinvest++Quantonation++Mustard Seed MAZE</t>
  </si>
  <si>
    <t>Speedinvest++Quantonation</t>
  </si>
  <si>
    <t>Seasy</t>
  </si>
  <si>
    <t>ESA BIC Austria</t>
  </si>
  <si>
    <t>Nextfloor</t>
  </si>
  <si>
    <t>Oliver Sikora</t>
  </si>
  <si>
    <t>Austrian Research Promotion Agency</t>
  </si>
  <si>
    <t>Felix Ohswald</t>
  </si>
  <si>
    <t>Gregor Müller T</t>
  </si>
  <si>
    <t>Hans Peter Haselsteiner</t>
  </si>
  <si>
    <t>Niklas Baumgartner</t>
  </si>
  <si>
    <t>Nextfloor++Oliver Sikora</t>
  </si>
  <si>
    <t>Austrian Research Promotion Agency++Felix Ohswald++Gregor Müller T++Hans Peter Haselsteiner</t>
  </si>
  <si>
    <t>ANYWAVES</t>
  </si>
  <si>
    <t>Crealia</t>
  </si>
  <si>
    <t>Delfox</t>
  </si>
  <si>
    <t>MBDA</t>
  </si>
  <si>
    <t>Naval Group</t>
  </si>
  <si>
    <t>MBDA++Naval Group</t>
  </si>
  <si>
    <t>Seqana</t>
  </si>
  <si>
    <t>Counteract</t>
  </si>
  <si>
    <t>ReGen Ventures</t>
  </si>
  <si>
    <t>High-Tech Gründerfonds++Counteract++ReGen Ventures</t>
  </si>
  <si>
    <t>The Loop co</t>
  </si>
  <si>
    <t>BEM COMUM</t>
  </si>
  <si>
    <t>FIS - Fundo para a Inovação Social</t>
  </si>
  <si>
    <t>Portugal’s Recovery and Resilience Plan (PRR)</t>
  </si>
  <si>
    <t>C2 Capital Partners (Portugal)</t>
  </si>
  <si>
    <t>BEM COMUM++FIS - Fundo para a Inovação Social</t>
  </si>
  <si>
    <t>ElFys</t>
  </si>
  <si>
    <t>Petteri Lahtela</t>
  </si>
  <si>
    <t>Markku Koskela</t>
  </si>
  <si>
    <t>Voima Ventures++MetaPlanet</t>
  </si>
  <si>
    <t>Petteri Lahtela++Voima Ventures++Markku Koskela</t>
  </si>
  <si>
    <t>AegiQ</t>
  </si>
  <si>
    <t>Francesco Perticarari</t>
  </si>
  <si>
    <t>Black Quant</t>
  </si>
  <si>
    <t>0.96</t>
  </si>
  <si>
    <t>High-Tech Gründerfonds++Deepbridge Capital</t>
  </si>
  <si>
    <t>High-Tech Gründerfonds++Innovate UK++Quantum Exponential Group++Black Quant</t>
  </si>
  <si>
    <t>Kuva Space</t>
  </si>
  <si>
    <t>Nordic FoodTech VC</t>
  </si>
  <si>
    <t>Granarium Technologies</t>
  </si>
  <si>
    <t>Earth Venture Capital</t>
  </si>
  <si>
    <t>16.6</t>
  </si>
  <si>
    <t>European Space Agency++Voima Ventures++Nordic FoodTech VC++VTT Technical Research Centre of Finland</t>
  </si>
  <si>
    <t>European Space Agency++Voima Ventures++Nordic FoodTech VC++Granarium Technologies</t>
  </si>
  <si>
    <t>Business Finland++Voima Ventures++Nordic FoodTech VC++Earth Venture Capital</t>
  </si>
  <si>
    <t>Think Biosolution</t>
  </si>
  <si>
    <t>NDRC</t>
  </si>
  <si>
    <t>B. Gaba</t>
  </si>
  <si>
    <t>InNEVator</t>
  </si>
  <si>
    <t>Robert Chen</t>
  </si>
  <si>
    <t>S. Singh A. Mukherjee</t>
  </si>
  <si>
    <t>Nextcorps</t>
  </si>
  <si>
    <t>Roseman University of Health Sciences</t>
  </si>
  <si>
    <t>C-VOUCHER</t>
  </si>
  <si>
    <t>Digi-B-Cube</t>
  </si>
  <si>
    <t>Adopt A Startup</t>
  </si>
  <si>
    <t>Reno</t>
  </si>
  <si>
    <t>service provider</t>
  </si>
  <si>
    <t>0.36</t>
  </si>
  <si>
    <t>InNEVator++Robert Chen</t>
  </si>
  <si>
    <t>NDRC++InNEVator++S. Singh A. Mukherjee++B. Gaba++Nextcorps++Roseman University of Health Sciences++C-VoUCHER++Luminate Accelerator++Digi-B-Cube++Adopt A Startup++Reno</t>
  </si>
  <si>
    <t>Yuri GmbH</t>
  </si>
  <si>
    <t>Nucleus Capital</t>
  </si>
  <si>
    <t>Science4Life</t>
  </si>
  <si>
    <t>Fifty Years</t>
  </si>
  <si>
    <t>Verve Ventures++Fifty Years</t>
  </si>
  <si>
    <t>Overstory (previously 20tree.ai)</t>
  </si>
  <si>
    <t>EnergyLab</t>
  </si>
  <si>
    <t>Overture VC</t>
  </si>
  <si>
    <t>Overwater Ventures</t>
  </si>
  <si>
    <t>B Capital Group</t>
  </si>
  <si>
    <t>Rainforest Alliance</t>
  </si>
  <si>
    <t>Futuristic.vc</t>
  </si>
  <si>
    <t>Pale blue dot</t>
  </si>
  <si>
    <t>Powerhouse Ventures</t>
  </si>
  <si>
    <t>MCJ Collective</t>
  </si>
  <si>
    <t>Toba Capital</t>
  </si>
  <si>
    <t>Ilya Volodarsky</t>
  </si>
  <si>
    <t>Omidyar Technology Ventures</t>
  </si>
  <si>
    <t>Bill Clerico</t>
  </si>
  <si>
    <t>Shomik Dutta</t>
  </si>
  <si>
    <t>CapitalT</t>
  </si>
  <si>
    <t>Moxxie Ventures</t>
  </si>
  <si>
    <t>Climate Capital</t>
  </si>
  <si>
    <t>Alex Roetter</t>
  </si>
  <si>
    <t>Mark Tercek</t>
  </si>
  <si>
    <t>Semapa Next</t>
  </si>
  <si>
    <t>Bentley iTwin Ventures</t>
  </si>
  <si>
    <t>Convective Capital</t>
  </si>
  <si>
    <t>The Nature Conservancy</t>
  </si>
  <si>
    <t>Techstars++Futuristic.vc++Pale blue dot++Powerhouse Ventures++MCJ Collective++Sierra Peterson</t>
  </si>
  <si>
    <t>Toba Capital++Ilya Volodarsky++Omidyar Technology Ventures++Bill Clerico++Futuristic.vc++Shomik Dutta++CapitalT++Moxxie Ventures++Pale blue dot++Climate Capital++MCJ Collective++Alex Roetter++Mark Tercek</t>
  </si>
  <si>
    <t>Toba Capital++B Capital Group++CapitalT++Moxxie Ventures++Pale blue dot++Semapa Next++Climate Capital++Bentley iTwin Ventures++Convective Capital</t>
  </si>
  <si>
    <t>B Capital Group++The Nature Conservancy++CapitalT++Moxxie Ventures++Pale blue dot++Semapa Next++Bentley iTwin Ventures++Overwater Ventures++Convective Capital</t>
  </si>
  <si>
    <t>XSun</t>
  </si>
  <si>
    <t>Pays de la Loire Participation</t>
  </si>
  <si>
    <t>Friedrich &amp; Wagner Holding</t>
  </si>
  <si>
    <t>1.86</t>
  </si>
  <si>
    <t>Pays de la Loire Participation++EIC Fund++Friedrich &amp; Wagner Holding</t>
  </si>
  <si>
    <t>IRUBIS Gmbh</t>
  </si>
  <si>
    <t>Ventura BioMed Investors</t>
  </si>
  <si>
    <t>1.32</t>
  </si>
  <si>
    <t>High-Tech Gründerfonds++Verve Ventures++Ventura BioMed Investors++EIC Fund</t>
  </si>
  <si>
    <t>CropSafe</t>
  </si>
  <si>
    <t>Browder Capital</t>
  </si>
  <si>
    <t>Global Founders Capital</t>
  </si>
  <si>
    <t>Foundation Capital</t>
  </si>
  <si>
    <t>Cory Levy</t>
  </si>
  <si>
    <t>Elefund</t>
  </si>
  <si>
    <t>V1.vc</t>
  </si>
  <si>
    <t>Joshua Browder</t>
  </si>
  <si>
    <t>Grand Oaks Capital</t>
  </si>
  <si>
    <t>Global Founders Capital++Foundation Capital++Cory Levy++Elefund++Charlie Songhurst++V1.vc++Joshua Browder++Grand Oaks Capital</t>
  </si>
  <si>
    <t>Dawex</t>
  </si>
  <si>
    <t>Bouygues Developpement</t>
  </si>
  <si>
    <t>Amadeus</t>
  </si>
  <si>
    <t>Bouygues</t>
  </si>
  <si>
    <t>Amadeus++ITOCHU++Bouygues++Banque des Territoires</t>
  </si>
  <si>
    <t>Arspectra</t>
  </si>
  <si>
    <t>EYnovation</t>
  </si>
  <si>
    <t>Luxembourg National Research Fund</t>
  </si>
  <si>
    <t>VRgineers</t>
  </si>
  <si>
    <t>Purple Ventures</t>
  </si>
  <si>
    <t>Y Soft Ventures</t>
  </si>
  <si>
    <t>Nation 1</t>
  </si>
  <si>
    <t>VRgineers Seed Investors</t>
  </si>
  <si>
    <t>quanti</t>
  </si>
  <si>
    <t>Prusa Research</t>
  </si>
  <si>
    <t>David Vavra</t>
  </si>
  <si>
    <t>Somnium Space</t>
  </si>
  <si>
    <t>Damir Špoljarič</t>
  </si>
  <si>
    <t>Et Netera</t>
  </si>
  <si>
    <t>Taiwania Capital</t>
  </si>
  <si>
    <t>2.21</t>
  </si>
  <si>
    <t>5.4</t>
  </si>
  <si>
    <t>Y Soft Ventures++Nation 1++VRgineers Seed Investors</t>
  </si>
  <si>
    <t>Y Soft Ventures++Nation 1++quanti</t>
  </si>
  <si>
    <t>Prusa Research++David Vavra++Nation 1++Somnium Space</t>
  </si>
  <si>
    <t>Y Soft Ventures++Et Netera++Taiwania Capital++Nation 1++Somnium Space++quanti</t>
  </si>
  <si>
    <t>Kanop</t>
  </si>
  <si>
    <t>OCELL</t>
  </si>
  <si>
    <t>InsurTech Hub Munich</t>
  </si>
  <si>
    <t>WERK1</t>
  </si>
  <si>
    <t>Initiative for Industrial Innovators</t>
  </si>
  <si>
    <t>Business Angels</t>
  </si>
  <si>
    <t>better ventures</t>
  </si>
  <si>
    <t>Maximilian Viessmann</t>
  </si>
  <si>
    <t>Konstantin Mehl</t>
  </si>
  <si>
    <t>Manuel Thurner</t>
  </si>
  <si>
    <t>Wolfgang Seibold</t>
  </si>
  <si>
    <t>Julius Göllner</t>
  </si>
  <si>
    <t>AENU</t>
  </si>
  <si>
    <t>Summiteer</t>
  </si>
  <si>
    <t>Boscor</t>
  </si>
  <si>
    <t>Maximilian Thaler</t>
  </si>
  <si>
    <t>investement_fund</t>
  </si>
  <si>
    <t>Initiative for Industrial Innovators++Business Angels++better ventures</t>
  </si>
  <si>
    <t>Maximilian Viessmann++Konstantin Mehl++Manuel Thurner++Andreas Kupke++Wolfgang Seibold++Julius Göllner++AENU++Summiteer++Boscor++Maximilian Thaler</t>
  </si>
  <si>
    <t>Fixposition</t>
  </si>
  <si>
    <t>Hasler Foundation</t>
  </si>
  <si>
    <t>Daniel Ammann</t>
  </si>
  <si>
    <t>Yunpeng Qu</t>
  </si>
  <si>
    <t>Deeptech Ventures</t>
  </si>
  <si>
    <t>Cultivation Capital</t>
  </si>
  <si>
    <t>Momenta Partners</t>
  </si>
  <si>
    <t>MiraclePlus</t>
  </si>
  <si>
    <t>G&amp;M Capital</t>
  </si>
  <si>
    <t>Serpentine Ventures</t>
  </si>
  <si>
    <t>MAX Electron</t>
  </si>
  <si>
    <t>Segway</t>
  </si>
  <si>
    <t>True Ventures++Hasler Foundation++Daniel Ammann++Yunpeng Qu++Deeptech Ventures</t>
  </si>
  <si>
    <t>True Ventures++Cultivation Capital++Momenta Partners++Hasler Foundation++MiraclePlus++G&amp;M Capital</t>
  </si>
  <si>
    <t>Amino Capital++Serpentine Ventures++MAX Electron</t>
  </si>
  <si>
    <t>Sust Global</t>
  </si>
  <si>
    <t>Thirdstream Partners</t>
  </si>
  <si>
    <t>Vala Capital</t>
  </si>
  <si>
    <t>Salica++Thirdstream Partners++Powerhouse Ventures++Vala Capital</t>
  </si>
  <si>
    <t>Beacon</t>
  </si>
  <si>
    <t>Manta Ray Ventures</t>
  </si>
  <si>
    <t>Neo vc</t>
  </si>
  <si>
    <t>Jeff Bezos</t>
  </si>
  <si>
    <t>8VC</t>
  </si>
  <si>
    <t>Upper90</t>
  </si>
  <si>
    <t>Northstar</t>
  </si>
  <si>
    <t>Jeff Bezos++8VC</t>
  </si>
  <si>
    <t>Marc Benioff++Jeff Bezos++Upper90++Northstar</t>
  </si>
  <si>
    <t>Besthealth4U</t>
  </si>
  <si>
    <t>Lince Capital</t>
  </si>
  <si>
    <t>Flybotix</t>
  </si>
  <si>
    <t>Schwartzkopff Partners AG</t>
  </si>
  <si>
    <t>Innovaud</t>
  </si>
  <si>
    <t>Valispace</t>
  </si>
  <si>
    <t>Startup Lisboa</t>
  </si>
  <si>
    <t>Argo's Quest</t>
  </si>
  <si>
    <t>HCVC</t>
  </si>
  <si>
    <t>Altium</t>
  </si>
  <si>
    <t>Join Capital++HCVC</t>
  </si>
  <si>
    <t>HD Rain</t>
  </si>
  <si>
    <t>Kima Ventures++Newfund++ResiliAnce</t>
  </si>
  <si>
    <t>Skyfora</t>
  </si>
  <si>
    <t>Icebreaker</t>
  </si>
  <si>
    <t>Icebreaker VC++Voima Ventures</t>
  </si>
  <si>
    <t>IBISA</t>
  </si>
  <si>
    <t>Blockrocket</t>
  </si>
  <si>
    <t>CATAPULT: Inclusion Africa</t>
  </si>
  <si>
    <t>BlockStart Ventures</t>
  </si>
  <si>
    <t>ConsenSys Mesh</t>
  </si>
  <si>
    <t>Draper University Ventures</t>
  </si>
  <si>
    <t>Space4impact</t>
  </si>
  <si>
    <t>Unbank.Ventures</t>
  </si>
  <si>
    <t>ConsenSys</t>
  </si>
  <si>
    <t>BlockStart</t>
  </si>
  <si>
    <t>Agrifood</t>
  </si>
  <si>
    <t>Ankur Capital</t>
  </si>
  <si>
    <t>Acumen Resilient Agriculture Fund</t>
  </si>
  <si>
    <t>Equator</t>
  </si>
  <si>
    <t>Rockstart++Insurtech Gateway++Agrifood</t>
  </si>
  <si>
    <t>Ankur Capital++ADB Ventures++Acumen Resilient Agriculture Fund++Equator</t>
  </si>
  <si>
    <t>AIKO - Autonomous Space Missions</t>
  </si>
  <si>
    <t>GEMINEA</t>
  </si>
  <si>
    <t>jun/2022</t>
  </si>
  <si>
    <t>dec/2020</t>
  </si>
  <si>
    <t>sep/2019</t>
  </si>
  <si>
    <t>Primo Ventures++GEMINEA</t>
  </si>
  <si>
    <t>Toposens</t>
  </si>
  <si>
    <t>Hacker Unit</t>
  </si>
  <si>
    <t>Strascheg Center for Entrepreneurship (SCE)</t>
  </si>
  <si>
    <t>UnternehmerTUM</t>
  </si>
  <si>
    <t>Motus Ventures</t>
  </si>
  <si>
    <t>Alpana Ventures</t>
  </si>
  <si>
    <t>Basinghall Partners</t>
  </si>
  <si>
    <t>SPDG</t>
  </si>
  <si>
    <t>2.45</t>
  </si>
  <si>
    <t>Motus Ventures++Plug and Play++Alpana Ventures</t>
  </si>
  <si>
    <t>In-Q-Tel++Basinghall Partners++Alpana Ventures</t>
  </si>
  <si>
    <t>SPDG++Basinghall Partners++Alpana Ventures++Deeptech Labs</t>
  </si>
  <si>
    <t>GeoSpock</t>
  </si>
  <si>
    <t>Tomorrow Street</t>
  </si>
  <si>
    <t>Cambridge University Entrepreneurs</t>
  </si>
  <si>
    <t>Right Side Capital Management</t>
  </si>
  <si>
    <t>Cambridge Innovation Capital</t>
  </si>
  <si>
    <t>Innovation Capital</t>
  </si>
  <si>
    <t>31Ventures</t>
  </si>
  <si>
    <t>Sir Michael Marshall</t>
  </si>
  <si>
    <t>KDDI</t>
  </si>
  <si>
    <t>Jonathan Milner</t>
  </si>
  <si>
    <t>Cambridge Innovation Center (CIC)</t>
  </si>
  <si>
    <t>NTT DOCOMO Ventures</t>
  </si>
  <si>
    <t>NChain (Formerly EITC Holdings)</t>
  </si>
  <si>
    <t>Techstars Paris</t>
  </si>
  <si>
    <t>Techstars Berlin Accelerator</t>
  </si>
  <si>
    <t>Techstars++Right Side Capital Management</t>
  </si>
  <si>
    <t>Cambridge Innovation Capital++Parkwalk Advisors</t>
  </si>
  <si>
    <t>Global Brain Corporation++Innovation Capital++Cambridge Innovation Capital++31Ventures++Sir Michael Marshall</t>
  </si>
  <si>
    <t>Global Brain Corporation++KDDI++Jonathan Milner++31Ventures++Parkwalk Advisors++Cambridge Innovation Center (CIC)</t>
  </si>
  <si>
    <t>Global Brain Corporation++NTT DOCOMO Ventures++KDDI++Cambridge Innovation Capital++31Ventures++Parkwalk Advisors++Nchain (Formerly EITC Holdings)</t>
  </si>
  <si>
    <t>Cervest</t>
  </si>
  <si>
    <t>Cambridge Agritech</t>
  </si>
  <si>
    <t>Astanor Ventures</t>
  </si>
  <si>
    <t>Time Ventures</t>
  </si>
  <si>
    <t>Untitled</t>
  </si>
  <si>
    <t>Future Positive Capital++Astanor Ventures</t>
  </si>
  <si>
    <t>Molten Ventures++Future Positive Capital++Astanor Ventures++Lowercarbon Capital++Time Ventures++Untitled</t>
  </si>
  <si>
    <t>Ion-X</t>
  </si>
  <si>
    <t>Tf Participations</t>
  </si>
  <si>
    <t>Business Angels++Geodesic Fund++Tf Participations</t>
  </si>
  <si>
    <t>vorteX.io</t>
  </si>
  <si>
    <t>Greentech Verte</t>
  </si>
  <si>
    <t>MAIF Impact</t>
  </si>
  <si>
    <t>EUSPA++CASSINI Initiative++Cassini Business Accelerator</t>
  </si>
  <si>
    <t>Banque des Territoires++SpaceFounders++MAIF Impact++AFI Ventures</t>
  </si>
  <si>
    <t>Blackshark.ai</t>
  </si>
  <si>
    <t>M12</t>
  </si>
  <si>
    <t>Markus Wagner</t>
  </si>
  <si>
    <t>Point72 Ventures</t>
  </si>
  <si>
    <t>Maxar Technologies</t>
  </si>
  <si>
    <t>OurCrowd</t>
  </si>
  <si>
    <t>Gaingels</t>
  </si>
  <si>
    <t>OpAmp Capital Management</t>
  </si>
  <si>
    <t>Isai</t>
  </si>
  <si>
    <t>M12++Markus Wagner++Point72 Ventures</t>
  </si>
  <si>
    <t>OurCrowd++M12++Safran++Point72 Ventures++Gaingels++Maxar Technologies++ROBO Global Ventures++OpAmp Capital Management++Isai</t>
  </si>
  <si>
    <t>Astrocast</t>
  </si>
  <si>
    <t>Adit Ventures</t>
  </si>
  <si>
    <t>DAA Capital Partners</t>
  </si>
  <si>
    <t>LYRACOM</t>
  </si>
  <si>
    <t>3wventures</t>
  </si>
  <si>
    <t>Marine Instruments</t>
  </si>
  <si>
    <t>Thuraya Telecommunications</t>
  </si>
  <si>
    <t>POST IPO CONVERTIBLE</t>
  </si>
  <si>
    <t>9.18</t>
  </si>
  <si>
    <t>Verve Ventures++Airbus Ventures++3wventures</t>
  </si>
  <si>
    <t>Verve Ventures++Airbus Ventures</t>
  </si>
  <si>
    <t>PROMETHEE</t>
  </si>
  <si>
    <t>Raisers Partners</t>
  </si>
  <si>
    <t>4.72</t>
  </si>
  <si>
    <t>MIRATLAS SAS</t>
  </si>
  <si>
    <t>Région Sud Investissement++Business Angels Switzerland++Karista</t>
  </si>
  <si>
    <t>Hepta Airborne</t>
  </si>
  <si>
    <t>SpeedUp Energy Innovation</t>
  </si>
  <si>
    <t>Expansion Capital</t>
  </si>
  <si>
    <t>Thorgate Ventures</t>
  </si>
  <si>
    <t>SpeedUp Group</t>
  </si>
  <si>
    <t>Markku Jääskelainen</t>
  </si>
  <si>
    <t>Axon Partners Group</t>
  </si>
  <si>
    <t>Expansion Capital++Contrarian Ventures++Thorgate Ventures</t>
  </si>
  <si>
    <t>Expansion Capital++SpeedUp Group++EIT InnoEnergy++Contrarian Ventures++Thorgate Ventures++Markku Jääskelainen</t>
  </si>
  <si>
    <t>Delox</t>
  </si>
  <si>
    <t>Tec Labs</t>
  </si>
  <si>
    <t>Startup Portugal</t>
  </si>
  <si>
    <t>University of Lisbon</t>
  </si>
  <si>
    <t>Bionova Capital</t>
  </si>
  <si>
    <t>Kiilto</t>
  </si>
  <si>
    <t>Kiilto Ventures</t>
  </si>
  <si>
    <t>Caixa Capital++Bionova Capital</t>
  </si>
  <si>
    <t>Caixa Capital++Bionova Capital++Kiilto Ventures++Kiilto Ventures</t>
  </si>
  <si>
    <t>Wildsense</t>
  </si>
  <si>
    <t>Pareto Holdings</t>
  </si>
  <si>
    <t>Pareto Holdings++AFI Ventures</t>
  </si>
  <si>
    <t>InterstellarLab</t>
  </si>
  <si>
    <t>Dvx ventures</t>
  </si>
  <si>
    <t>Ankh Impact Ventures</t>
  </si>
  <si>
    <t>Tom Vroemen</t>
  </si>
  <si>
    <t>Diaspora Ventures</t>
  </si>
  <si>
    <t>Seldor Capital</t>
  </si>
  <si>
    <t>Auxxo Female Catalyst Fund</t>
  </si>
  <si>
    <t>7percent Ventures++Seldor Capital</t>
  </si>
  <si>
    <t>Kima Ventures++Bpifrance++7percent Ventures++Auxxo Female Catalyst Fund++E2MC Ventures++Seldor Capital++Urania Ventures</t>
  </si>
  <si>
    <t>Inbolt</t>
  </si>
  <si>
    <t>Hax</t>
  </si>
  <si>
    <t>SOSV</t>
  </si>
  <si>
    <t>Blackwave GmbH</t>
  </si>
  <si>
    <t>Paul Achleitner</t>
  </si>
  <si>
    <t>Ann-Kristin Achleitner</t>
  </si>
  <si>
    <t>Paul Achleitner++Ann-Kristin Achleitner++Alpine Space Ventures</t>
  </si>
  <si>
    <t>9T Labs</t>
  </si>
  <si>
    <t>1.02</t>
  </si>
  <si>
    <t>Verve Ventures++Technology fund++Founderful</t>
  </si>
  <si>
    <t>Verve Ventures++ZKB - Zürcher Kantonalbank++ACE and Company++Founderful</t>
  </si>
  <si>
    <t>FIELDSENSE</t>
  </si>
  <si>
    <t>SmartAgriFood</t>
  </si>
  <si>
    <t>Market Maturation Fund</t>
  </si>
  <si>
    <t>Pajbjergfonden</t>
  </si>
  <si>
    <t>Rockstart++Pajbjergfonden</t>
  </si>
  <si>
    <t>Equal1 Laboratories</t>
  </si>
  <si>
    <t>Small Business Innovation Research (SBIR)</t>
  </si>
  <si>
    <t>Lilo</t>
  </si>
  <si>
    <t>Irish Venture Capital Association</t>
  </si>
  <si>
    <t>12.6</t>
  </si>
  <si>
    <t>Dark</t>
  </si>
  <si>
    <t>Frst</t>
  </si>
  <si>
    <t>dec/2021</t>
  </si>
  <si>
    <t>jul/2021</t>
  </si>
  <si>
    <t>Kima Ventures++Eurazeo++Frst</t>
  </si>
  <si>
    <t>InVirtus Technologies</t>
  </si>
  <si>
    <t>CIC</t>
  </si>
  <si>
    <t>BACS-Innov</t>
  </si>
  <si>
    <t>CIC Ouest</t>
  </si>
  <si>
    <t>Banque Populaire Grand Ouest</t>
  </si>
  <si>
    <t>Bpifrance++Crédit Agricole++BACS-Innov</t>
  </si>
  <si>
    <t>Bpifrance++CIC Ouest++Banque Populaire Grand Ouest</t>
  </si>
  <si>
    <t>EH Group</t>
  </si>
  <si>
    <t>New Energy Challenge</t>
  </si>
  <si>
    <t>AP Ventures</t>
  </si>
  <si>
    <t>New Energy Nexus</t>
  </si>
  <si>
    <t>UBS</t>
  </si>
  <si>
    <t>AP Venturesestor</t>
  </si>
  <si>
    <t>1.48</t>
  </si>
  <si>
    <t>Kiutra</t>
  </si>
  <si>
    <t>TRUMPF Venture</t>
  </si>
  <si>
    <t>1.52</t>
  </si>
  <si>
    <t>UnternehmerTUM++Initiative for Industrial Innovators</t>
  </si>
  <si>
    <t>High-Tech Gründerfonds++UVC Partners++APEX Ventures</t>
  </si>
  <si>
    <t>High-Tech Gründerfonds++Verve Ventures++TRUMPF Venture++APEX Ventures</t>
  </si>
  <si>
    <t>Archangel Lightworks</t>
  </si>
  <si>
    <t>Oxford Science Enterprises</t>
  </si>
  <si>
    <t>Silicon Roundabout Ventures</t>
  </si>
  <si>
    <t>Oxford Science Enterprises++Silicon Roundabout Ventures</t>
  </si>
  <si>
    <t>Capmo</t>
  </si>
  <si>
    <t>LMU Entrepreneurship Center</t>
  </si>
  <si>
    <t>Capnamic Ventures</t>
  </si>
  <si>
    <t>5.52</t>
  </si>
  <si>
    <t>UVC Partners++HW Capital</t>
  </si>
  <si>
    <t>Capnamic Ventures++UVC Partners</t>
  </si>
  <si>
    <t>Bessemer Venture Partners++Capnamic Ventures++UVC Partners</t>
  </si>
  <si>
    <t>Wakeo</t>
  </si>
  <si>
    <t>19.6</t>
  </si>
  <si>
    <t>Techstars++50 Partners</t>
  </si>
  <si>
    <t>360 Capital Partners++Promus Ventures</t>
  </si>
  <si>
    <t>360 Capital++Techstars++Promus Ventures++50 Partners++Statkraft Ventures</t>
  </si>
  <si>
    <t>SkyReal</t>
  </si>
  <si>
    <t>Sopra Steria</t>
  </si>
  <si>
    <t>Hublo</t>
  </si>
  <si>
    <t>Provence Business Angels</t>
  </si>
  <si>
    <t>Fritz Oidtmann</t>
  </si>
  <si>
    <t>Alexandre Huckert</t>
  </si>
  <si>
    <t>NUMA</t>
  </si>
  <si>
    <t>Daniel Caille</t>
  </si>
  <si>
    <t>Acton Capital</t>
  </si>
  <si>
    <t>Revaia</t>
  </si>
  <si>
    <t>aug-14</t>
  </si>
  <si>
    <t>Kima Ventures++Daniel Caille</t>
  </si>
  <si>
    <t>Acton Capital++Revaia</t>
  </si>
  <si>
    <t>Trucksters</t>
  </si>
  <si>
    <t>Telmo Pérez Luaces</t>
  </si>
  <si>
    <t>Mario Vicente Sánchez</t>
  </si>
  <si>
    <t>Atempo Growth</t>
  </si>
  <si>
    <t>The Valley</t>
  </si>
  <si>
    <t>APX Ventures</t>
  </si>
  <si>
    <t>Big Sur Ventures</t>
  </si>
  <si>
    <t>Metavallon VC</t>
  </si>
  <si>
    <t>The Valley Venture Capital</t>
  </si>
  <si>
    <t>Bonsai Partners</t>
  </si>
  <si>
    <t>Sacha Michaud</t>
  </si>
  <si>
    <t>Amplifier</t>
  </si>
  <si>
    <t>Juan Urdiales</t>
  </si>
  <si>
    <t>Volvo Group Venture Capital</t>
  </si>
  <si>
    <t>Conti Ventures</t>
  </si>
  <si>
    <t>Fond-ICO</t>
  </si>
  <si>
    <t>6.3</t>
  </si>
  <si>
    <t>hun-19</t>
  </si>
  <si>
    <t>Big Sur Ventures++Metavallon VC</t>
  </si>
  <si>
    <t>Big Sur Ventures++Metavallon VC++The Valley Venture Capital</t>
  </si>
  <si>
    <t>Bonsai Partners++Kibo Ventures++Sacha Michaud++Big Sur Ventures++Metavallon VC++Amplifier++APX Ventures</t>
  </si>
  <si>
    <t>Bonsai Partners++Kibo Ventures++Juan Urdiales++Sacha Michaud++Big Sur Ventures++Metavallon VC++The Valley Venture Capital++Amplifier++APX Ventures</t>
  </si>
  <si>
    <t>Bonsai Partners++Kibo Ventures++Volvo Group Venture Capital++Sacha Michaud++Big Sur Ventures++Metavallon VC++The Valley Venture Capital++Conti Ventures++Fond-ICO</t>
  </si>
  <si>
    <t>UniSieve</t>
  </si>
  <si>
    <t>REPSOL Foundation</t>
  </si>
  <si>
    <t>Qemetica Ventures</t>
  </si>
  <si>
    <t>Amadeus Apex Technology Fund</t>
  </si>
  <si>
    <t>4.6</t>
  </si>
  <si>
    <t>EIT Climate-KIC++Founderful</t>
  </si>
  <si>
    <t>ZKB - Zürcher Kantonalbank++Founderful++Qemetica Ventures++Amadeus Apex Technology Fund</t>
  </si>
  <si>
    <t>Silicon MicroGravity</t>
  </si>
  <si>
    <t>BP Global</t>
  </si>
  <si>
    <t>BP Ventures</t>
  </si>
  <si>
    <t>Imperial Innovations</t>
  </si>
  <si>
    <t>Government of the United Kingdom</t>
  </si>
  <si>
    <t>Oxford Innovation Finance</t>
  </si>
  <si>
    <t>may-12</t>
  </si>
  <si>
    <t>Imperial Innovations++Cambridge Enterprise</t>
  </si>
  <si>
    <t>UK Innovation &amp; Science Seed Fund++Government of the United Kingdom++Oxford Innovation Finance</t>
  </si>
  <si>
    <t>CompPair</t>
  </si>
  <si>
    <t>StartAngels</t>
  </si>
  <si>
    <t>Christian Fischer</t>
  </si>
  <si>
    <t>TR Invest</t>
  </si>
  <si>
    <t>StartAngels++Christian Fischer++TR Invest</t>
  </si>
  <si>
    <t>StartAngels++TR Invest</t>
  </si>
  <si>
    <t>ARXUM</t>
  </si>
  <si>
    <t>C3 Venture Capital</t>
  </si>
  <si>
    <t>Finlab</t>
  </si>
  <si>
    <t>ISB Ventures</t>
  </si>
  <si>
    <t>Finlab++ISB Ventures</t>
  </si>
  <si>
    <t>Wayland Additive</t>
  </si>
  <si>
    <t>Allied</t>
  </si>
  <si>
    <t>4.7</t>
  </si>
  <si>
    <t>ACF Investors++Longwall Ventures</t>
  </si>
  <si>
    <t>ACF Investors++British Business Bank++Longwall Ventures</t>
  </si>
  <si>
    <t>ACF Investors++Longwall Ventures++Parkwalk Advisors++Allied</t>
  </si>
  <si>
    <t>Amiral Technologies</t>
  </si>
  <si>
    <t>Linksium</t>
  </si>
  <si>
    <t>Kreaxi</t>
  </si>
  <si>
    <t>Accurafy4</t>
  </si>
  <si>
    <t>Kreaxi++BACS-Innov++Accurafy4</t>
  </si>
  <si>
    <t>Inergio</t>
  </si>
  <si>
    <t>DART Ventures</t>
  </si>
  <si>
    <t>Privilège Ventures</t>
  </si>
  <si>
    <t>Net Zero Technology Centre</t>
  </si>
  <si>
    <t>StartAngels++Privilège Ventures++DART Ventures</t>
  </si>
  <si>
    <t>Carbon Waters</t>
  </si>
  <si>
    <t>Aqui-Invest</t>
  </si>
  <si>
    <t>Techno'Start</t>
  </si>
  <si>
    <t>Aquitaine Science Transfert</t>
  </si>
  <si>
    <t>Aquiti</t>
  </si>
  <si>
    <t>Nouvelle-Aquitaine Co-Investissement</t>
  </si>
  <si>
    <t>Tirésias Angels</t>
  </si>
  <si>
    <t>Techno'Start++Aquitaine Science Transfert</t>
  </si>
  <si>
    <t>Bpifrance++Aquiti++Nouvelle-Aquitaine Co-Investissement++Tirésias Angels</t>
  </si>
  <si>
    <t>Value</t>
  </si>
  <si>
    <t>Superangel</t>
  </si>
  <si>
    <t>Lemonade Stand</t>
  </si>
  <si>
    <t>Amalfi Capital</t>
  </si>
  <si>
    <t>SuperAngel.Fund</t>
  </si>
  <si>
    <t>BADideas.fund</t>
  </si>
  <si>
    <t>Linnar Viik</t>
  </si>
  <si>
    <t>Inventure++Amalfi Capital++Lemonade Stand++Specialist VC++SuperAngel.Fund++BADideas.fund++Linnar Viik</t>
  </si>
  <si>
    <t>Wonder Technology Solutions</t>
  </si>
  <si>
    <t>Pepins</t>
  </si>
  <si>
    <t>GreenBone</t>
  </si>
  <si>
    <t>IAG</t>
  </si>
  <si>
    <t>META</t>
  </si>
  <si>
    <t>Innogest Capital</t>
  </si>
  <si>
    <t>3B Future Health Fund</t>
  </si>
  <si>
    <t>8.4</t>
  </si>
  <si>
    <t>IAG++META</t>
  </si>
  <si>
    <t>IAG++Innogest Capital++CDP Venture Capital++3B Future Health Fund</t>
  </si>
  <si>
    <t>IAG++META++Innogest Capital++CDP Venture Capital++3B Future Health Fund</t>
  </si>
  <si>
    <t>Mobius labs</t>
  </si>
  <si>
    <t>Edward Lando</t>
  </si>
  <si>
    <t>Lunar Ventures</t>
  </si>
  <si>
    <t>6.1</t>
  </si>
  <si>
    <t>Atlantic Labs++APEX Ventures</t>
  </si>
  <si>
    <t>Edward Lando++Space Capital</t>
  </si>
  <si>
    <t>Ventech++Atlantic Labs++APEX Ventures++Space Capital++Lunar Ventures</t>
  </si>
  <si>
    <t>Earth Blox</t>
  </si>
  <si>
    <t>Archangels</t>
  </si>
  <si>
    <t>KisanHub</t>
  </si>
  <si>
    <t>Calibrate Partners</t>
  </si>
  <si>
    <t>Low Carbon Innovation Fund</t>
  </si>
  <si>
    <t>Future Fund</t>
  </si>
  <si>
    <t>Notion Capital++IQ Capital++Calibrate Partners</t>
  </si>
  <si>
    <t>IQ Capital++Notion++Sistema Venture Capital</t>
  </si>
  <si>
    <t>Notion Capital++IQ Capital++Low Carbon Innovation Fund++Sistema Venture Capital++Future Fund</t>
  </si>
  <si>
    <t>Hyperplan</t>
  </si>
  <si>
    <t>PeakBridge Partners</t>
  </si>
  <si>
    <t>Unilis Agtech</t>
  </si>
  <si>
    <t>Polytechnique Ventures</t>
  </si>
  <si>
    <t>Demeter Partners++BNP Paribas++Techmind VC++PeakBridge Partners++Unilis Agtech++Polytechnique Ventures</t>
  </si>
  <si>
    <t>Spacenus</t>
  </si>
  <si>
    <t>eFarmer</t>
  </si>
  <si>
    <t>KM Core</t>
  </si>
  <si>
    <t>jul-14</t>
  </si>
  <si>
    <t>Caracol</t>
  </si>
  <si>
    <t>Eureka! Venture</t>
  </si>
  <si>
    <t>Primo Ventures++Eureka! Venture SGR</t>
  </si>
  <si>
    <t>CDP Venture Capital++Primo Ventures++Eureka! Venture SGR++NEVA SGR</t>
  </si>
  <si>
    <t>Vultus</t>
  </si>
  <si>
    <t>Startup Sweden</t>
  </si>
  <si>
    <t>Kale United</t>
  </si>
  <si>
    <t>+Cap</t>
  </si>
  <si>
    <t>Norrsken VC</t>
  </si>
  <si>
    <t>Rockstart++Norrsken VC</t>
  </si>
  <si>
    <t>MIRO Analytical Technologies</t>
  </si>
  <si>
    <t>Bruker</t>
  </si>
  <si>
    <t>EARTH-i</t>
  </si>
  <si>
    <t>bootstrapped</t>
  </si>
  <si>
    <t>0.54</t>
  </si>
  <si>
    <t>Comprimato</t>
  </si>
  <si>
    <t>Y Soft</t>
  </si>
  <si>
    <t>Credo Ventures</t>
  </si>
  <si>
    <t>Y Soft Ventures++Credo Ventures</t>
  </si>
  <si>
    <t>Enpulsion</t>
  </si>
  <si>
    <t>Global Incubator Network</t>
  </si>
  <si>
    <t>Seram Coatings</t>
  </si>
  <si>
    <t>Vestland</t>
  </si>
  <si>
    <t>Norwegian University of Science and Technology (NTNU)</t>
  </si>
  <si>
    <t>1.97</t>
  </si>
  <si>
    <t>Stradot</t>
  </si>
  <si>
    <t>Cites</t>
  </si>
  <si>
    <t>Cohu Experience | Space Nation</t>
  </si>
  <si>
    <t>SpaceX</t>
  </si>
  <si>
    <t>Moon Express Inc</t>
  </si>
  <si>
    <t>Axiom Space</t>
  </si>
  <si>
    <t>Buzz Aldrin</t>
  </si>
  <si>
    <t>SpaceX++Moon Express Inc++Axiom Space++Buzz Aldrin</t>
  </si>
  <si>
    <t>Alén Space</t>
  </si>
  <si>
    <t>BeAble Capital</t>
  </si>
  <si>
    <t>GMV</t>
  </si>
  <si>
    <t>1.68</t>
  </si>
  <si>
    <t>TERAKALIS</t>
  </si>
  <si>
    <t>BADGE</t>
  </si>
  <si>
    <t>Business Angels Des Grandes Ecoles</t>
  </si>
  <si>
    <t>AxLR</t>
  </si>
  <si>
    <t>Galia Gestion</t>
  </si>
  <si>
    <t>Innovation Fund</t>
  </si>
  <si>
    <t>Aster Capital++Supernova Invest</t>
  </si>
  <si>
    <t>Aster Capital++Galia Gestion++Innovation Fund++Supernova Invest</t>
  </si>
  <si>
    <t>DeepSea</t>
  </si>
  <si>
    <t>Endeavor Greece</t>
  </si>
  <si>
    <t>Signal Ventures</t>
  </si>
  <si>
    <t>Emerald Technology Ventures</t>
  </si>
  <si>
    <t>Nabtesco Technology Ventures</t>
  </si>
  <si>
    <t>Signal Ocean</t>
  </si>
  <si>
    <t>Nabtesco</t>
  </si>
  <si>
    <t>5.91</t>
  </si>
  <si>
    <t>Emerald Technology Ventures++ETF Partners++Nabtesco Technology Ventures++Signal Ocean</t>
  </si>
  <si>
    <t>Aerial Maritime</t>
  </si>
  <si>
    <t>+Impact</t>
  </si>
  <si>
    <t>ARCATrust</t>
  </si>
  <si>
    <t>Inspi</t>
  </si>
  <si>
    <t>Capitole Angels</t>
  </si>
  <si>
    <t>Finaqui</t>
  </si>
  <si>
    <t>Caisse d'Epargne</t>
  </si>
  <si>
    <t>Bpifrance++Capitole Angels++Banque Populaire Occitane++Finaqui</t>
  </si>
  <si>
    <t>Bpifrance++Caisse d'Epargne++Banque Populaire Occitane</t>
  </si>
  <si>
    <t>Sat4M2M</t>
  </si>
  <si>
    <t>Decent</t>
  </si>
  <si>
    <t>MediaMatters</t>
  </si>
  <si>
    <t>Maverick Ventures</t>
  </si>
  <si>
    <t>Alcan Systems</t>
  </si>
  <si>
    <t>Technical University of Darmstadt</t>
  </si>
  <si>
    <t>M Ventures</t>
  </si>
  <si>
    <t>Beijing Singularity Power Investment Fund</t>
  </si>
  <si>
    <t>SES Satellites++M Ventures++Beijing Singularity Power Investment Fund</t>
  </si>
  <si>
    <t>sewts</t>
  </si>
  <si>
    <t>High-Tech Gründerfonds++Bayern Kapital++APEX Ventures++UnternehmerTUM++Initiative for Industrial Innovators</t>
  </si>
  <si>
    <t>High-Tech Gründerfonds++Emerald Technology Ventures++Bayern Kapital++CNB Capital++APEX Ventures++Equity Pitcher++Nabtesco Technology Ventures</t>
  </si>
  <si>
    <t>Voliro</t>
  </si>
  <si>
    <t>BackBone Ventures</t>
  </si>
  <si>
    <t>ZKB - Zürcher Kantonalbank++BackBone Ventures++Alpana Ventures</t>
  </si>
  <si>
    <t>Instant System</t>
  </si>
  <si>
    <t>CEEI NCA</t>
  </si>
  <si>
    <t>Demeter Partners++Opera Tech Ventures</t>
  </si>
  <si>
    <t>Building Radar</t>
  </si>
  <si>
    <t>Picus Capital</t>
  </si>
  <si>
    <t>2bX</t>
  </si>
  <si>
    <t>FO Holding</t>
  </si>
  <si>
    <t>PT1</t>
  </si>
  <si>
    <t>Viessmann</t>
  </si>
  <si>
    <t>Astutia Ventures</t>
  </si>
  <si>
    <t>Coparion</t>
  </si>
  <si>
    <t>Signa Holding</t>
  </si>
  <si>
    <t>advisor,family_office,venture_capital</t>
  </si>
  <si>
    <t>Astutia Ventures++Coparion++Signa Holding++PropTech1 Ventures</t>
  </si>
  <si>
    <t>ApisProtect</t>
  </si>
  <si>
    <t>The Yield Lab</t>
  </si>
  <si>
    <t>Finistere Ventures</t>
  </si>
  <si>
    <t>Radicle Growth</t>
  </si>
  <si>
    <t>Enterprise Ireland++Atlantic Bridge++The Yield Lab++Finistere Ventures++Radicle Growth</t>
  </si>
  <si>
    <t>Vulkam</t>
  </si>
  <si>
    <t>Incubateur Gate1</t>
  </si>
  <si>
    <t>SEB Alliance</t>
  </si>
  <si>
    <t>Crédit Agricole Alpes Développement</t>
  </si>
  <si>
    <t>Inco Ventures</t>
  </si>
  <si>
    <t>Vertech</t>
  </si>
  <si>
    <t>Sofimac Innovation++Supernova Invest</t>
  </si>
  <si>
    <t>Bpifrance++Crédit Agricole++SEB Alliance++Supernova Invest++BNP Paribas Développement++UI Investissement++Crédit Agricole Alpes Développement++Inco Ventures++Vertech</t>
  </si>
  <si>
    <t>Magdrive</t>
  </si>
  <si>
    <t>Luminous Ventures</t>
  </si>
  <si>
    <t>Outsized Ventures</t>
  </si>
  <si>
    <t>Founders Fund++7percent Ventures++Entrepreneur First++Outsized Ventures</t>
  </si>
  <si>
    <t>Ixorigué Technologies</t>
  </si>
  <si>
    <t>Fundación Parque Científico de Madrid</t>
  </si>
  <si>
    <t>Silence VC</t>
  </si>
  <si>
    <t>Borja Moreno de Los Rios</t>
  </si>
  <si>
    <t>ESADE Business Angels</t>
  </si>
  <si>
    <t>Araelec</t>
  </si>
  <si>
    <t>Desarrollos Agro Intensivos</t>
  </si>
  <si>
    <t>Antón Arriola</t>
  </si>
  <si>
    <t>0.76</t>
  </si>
  <si>
    <t>Borja Moreno de Los Rios++ESADE Business Angels++Araelec++Desarrollos Agro Intensivos++Antón Arriola</t>
  </si>
  <si>
    <t>Alerion</t>
  </si>
  <si>
    <t>Stellum Capital</t>
  </si>
  <si>
    <t>BIC Gipuzkoa</t>
  </si>
  <si>
    <t>Diputación Foral de Gipuzkoa</t>
  </si>
  <si>
    <t>Vicomtech</t>
  </si>
  <si>
    <t>Easo Ventures</t>
  </si>
  <si>
    <t>Orza Investments++Easo Ventures</t>
  </si>
  <si>
    <t>STIRWELD</t>
  </si>
  <si>
    <t>ENS Rennes</t>
  </si>
  <si>
    <t>Institute Maupertuis</t>
  </si>
  <si>
    <t>Pertinence Invest</t>
  </si>
  <si>
    <t>Epopée</t>
  </si>
  <si>
    <t>Ouest Valorisation++ENS Rennes++Institute Maupertuis</t>
  </si>
  <si>
    <t>Sofimac Innovation++Breizh Up</t>
  </si>
  <si>
    <t>Pertinence Invest++Breizh Up++Epopée</t>
  </si>
  <si>
    <t>Innov'ATM</t>
  </si>
  <si>
    <t>Subsidiary</t>
  </si>
  <si>
    <t>IRDInov</t>
  </si>
  <si>
    <t>IRDInov++Groupe ADP</t>
  </si>
  <si>
    <t>Bird.i</t>
  </si>
  <si>
    <t>Satellite Application Catapult Services</t>
  </si>
  <si>
    <t>ADV</t>
  </si>
  <si>
    <t>Scottish Enterprise</t>
  </si>
  <si>
    <t>may/2016</t>
  </si>
  <si>
    <t>Frontline Ventures++Scottish Enterprise Growth Investments++Accelerated Digital Ventures - ADV++Concrete Ventures++Satellite Application Catapult Services</t>
  </si>
  <si>
    <t>Frontline Ventures++Scottish Enterprise Growth Investments++Satellite Application Catapult Services</t>
  </si>
  <si>
    <t>Scottish Enterprise Growth Investments++Innovate UK++ESA Business Applications Ambassador</t>
  </si>
  <si>
    <t>Arkhn</t>
  </si>
  <si>
    <t>Kurma Partners</t>
  </si>
  <si>
    <t>Newfund++Kurma Partners</t>
  </si>
  <si>
    <t>Forssea Robotics</t>
  </si>
  <si>
    <t>IFREMER</t>
  </si>
  <si>
    <t>École Polytechnique de Paris++Institut Polytechnique de Paris</t>
  </si>
  <si>
    <t>Hélicéo</t>
  </si>
  <si>
    <t>Feed Community</t>
  </si>
  <si>
    <t>Siparex</t>
  </si>
  <si>
    <t>Sequoia Capital++Siparex</t>
  </si>
  <si>
    <t>AscendXYZ</t>
  </si>
  <si>
    <t>1.22</t>
  </si>
  <si>
    <t>BIOCEANOR</t>
  </si>
  <si>
    <t>Inventures Investment Partners</t>
  </si>
  <si>
    <t>Ministère de la culture</t>
  </si>
  <si>
    <t>Région Sud Investissement++Inventures Investment Partners++Blue Oceans Partners</t>
  </si>
  <si>
    <t>Aerdron</t>
  </si>
  <si>
    <t>Extremadura Avante Invesments</t>
  </si>
  <si>
    <t>Business Factory Aero</t>
  </si>
  <si>
    <t>AeroEnterprise</t>
  </si>
  <si>
    <t>tech2b Inkubator GmbH</t>
  </si>
  <si>
    <t>Buss Energy Group</t>
  </si>
  <si>
    <t>1.55</t>
  </si>
  <si>
    <t>Qucit</t>
  </si>
  <si>
    <t>Third Sphere</t>
  </si>
  <si>
    <t>URBAN-X</t>
  </si>
  <si>
    <t>Pi2 Invest</t>
  </si>
  <si>
    <t>Third Sphere++URBAN-X</t>
  </si>
  <si>
    <t>Bpifrance++Third Sphere++Pi2 Invest</t>
  </si>
  <si>
    <t>Drone Hopper</t>
  </si>
  <si>
    <t>DryGro</t>
  </si>
  <si>
    <t>Sustainable Ventures</t>
  </si>
  <si>
    <t>Gilytics Ag</t>
  </si>
  <si>
    <t>Swiss Startup Group</t>
  </si>
  <si>
    <t>High-Tech Gründerfonds++Swiss Startup Group</t>
  </si>
  <si>
    <t>LKSpatialist</t>
  </si>
  <si>
    <t>SATT Sud-Est</t>
  </si>
  <si>
    <t>Investisseurs &amp; Partenaires</t>
  </si>
  <si>
    <t>Soridec</t>
  </si>
  <si>
    <t>Sofilaro Capital</t>
  </si>
  <si>
    <t>Soridec++Sofilaro Capital</t>
  </si>
  <si>
    <t>Irdi Capital Investissement++Sofilaro Capital</t>
  </si>
  <si>
    <t>AirMems</t>
  </si>
  <si>
    <t>Dynalim</t>
  </si>
  <si>
    <t>Limousin Participations</t>
  </si>
  <si>
    <t>Limousin Business Angels</t>
  </si>
  <si>
    <t>DeepTrace Technologies</t>
  </si>
  <si>
    <t>UniCredit Start Lab FinTech Accelerator</t>
  </si>
  <si>
    <t>IUSS Pavia</t>
  </si>
  <si>
    <t>JoTTO</t>
  </si>
  <si>
    <t>IUSS Pavia++JoTTO</t>
  </si>
  <si>
    <t>Progress Tech Transfer Fund++MITO Technology</t>
  </si>
  <si>
    <t>Ellipsis Drive</t>
  </si>
  <si>
    <t>Techstars++Promus Ventures</t>
  </si>
  <si>
    <t>Meep App</t>
  </si>
  <si>
    <t>AENA Ventures</t>
  </si>
  <si>
    <t>Globalvia</t>
  </si>
  <si>
    <t>BionIT Labs</t>
  </si>
  <si>
    <t>The Qube Accelerator</t>
  </si>
  <si>
    <t>Fondazione ENEA Tech</t>
  </si>
  <si>
    <t>Sefea Impact</t>
  </si>
  <si>
    <t>CDP Venture Capital++The Qube Accelerator</t>
  </si>
  <si>
    <t>CDP Venture Capital++Simest++Fondazione ENEA Tech++Sefea Impact</t>
  </si>
  <si>
    <t>Intelligent Implants Ltd</t>
  </si>
  <si>
    <t>TMC Venture Fund</t>
  </si>
  <si>
    <t>8.7</t>
  </si>
  <si>
    <t>SOSV++Hax</t>
  </si>
  <si>
    <t>SOSV++EIC Fund</t>
  </si>
  <si>
    <t>VRTUOZ</t>
  </si>
  <si>
    <t>La Javaness</t>
  </si>
  <si>
    <t>Haelixa</t>
  </si>
  <si>
    <t>Clariant</t>
  </si>
  <si>
    <t>Zurich Silk Association</t>
  </si>
  <si>
    <t>Verve Ventures++ZKB - Zürcher Kantonalbank</t>
  </si>
  <si>
    <t>Cevotec</t>
  </si>
  <si>
    <t>GFM</t>
  </si>
  <si>
    <t>High-Tech Gründerfonds++Bayern Kapital</t>
  </si>
  <si>
    <t>Dares</t>
  </si>
  <si>
    <t>ESA BIC Barcelona</t>
  </si>
  <si>
    <t>Klarian</t>
  </si>
  <si>
    <t>Catenae Innovation</t>
  </si>
  <si>
    <t>Catenar Innovation</t>
  </si>
  <si>
    <t>Kap-Code</t>
  </si>
  <si>
    <t>G4A</t>
  </si>
  <si>
    <t>Wupatec</t>
  </si>
  <si>
    <t>Irdi Capital Investissement++Aquiti++EIT InnoEnergy</t>
  </si>
  <si>
    <t>CO2offset</t>
  </si>
  <si>
    <t>Space Hero (Formerly TDGA Holdings)</t>
  </si>
  <si>
    <t>New Media Holding</t>
  </si>
  <si>
    <t>core for tech</t>
  </si>
  <si>
    <t>Serenite project</t>
  </si>
  <si>
    <t>Supernova Invest++Serenite project</t>
  </si>
  <si>
    <t>Bpifrance++Supernova Invest</t>
  </si>
  <si>
    <t>NanoAvionics</t>
  </si>
  <si>
    <t>Vilnius University</t>
  </si>
  <si>
    <t>Government of Lithuania</t>
  </si>
  <si>
    <t>Practica Capital</t>
  </si>
  <si>
    <t>Intelektas LT+</t>
  </si>
  <si>
    <t>AST SpaceMobile</t>
  </si>
  <si>
    <t>Kongsberg Gruppen</t>
  </si>
  <si>
    <t>Intelektas LT+++Horizon 2020</t>
  </si>
  <si>
    <t>KVS Technologies</t>
  </si>
  <si>
    <t>TerraTec Sweden AB</t>
  </si>
  <si>
    <t>DSD</t>
  </si>
  <si>
    <t>MP Pensjon</t>
  </si>
  <si>
    <t>MERGER</t>
  </si>
  <si>
    <t>DSD++MP Pensjon</t>
  </si>
  <si>
    <t>Nestwave</t>
  </si>
  <si>
    <t>The Faktory</t>
  </si>
  <si>
    <t>Nextnav</t>
  </si>
  <si>
    <t>2.11</t>
  </si>
  <si>
    <t>19.3</t>
  </si>
  <si>
    <t>Sofimac Innovation++The Faktory</t>
  </si>
  <si>
    <t>Sofimac Innovation++The Faktory++EIC Fund</t>
  </si>
  <si>
    <t>XFarm</t>
  </si>
  <si>
    <t>United Ventures</t>
  </si>
  <si>
    <t>TiVentures</t>
  </si>
  <si>
    <t>Farm Technologies</t>
  </si>
  <si>
    <t>Grey Silo Ventures</t>
  </si>
  <si>
    <t>United Ventures++TiVenture</t>
  </si>
  <si>
    <t>Swisscom Ventures++United Ventures++Emerald Technology Ventures++NEVA SGR++Nova Capital++Grey Silo Ventures</t>
  </si>
  <si>
    <t>Sevendof</t>
  </si>
  <si>
    <t>BKK</t>
  </si>
  <si>
    <t>Kumovis</t>
  </si>
  <si>
    <t>German Federal Ministry for Economic Affairs and Climate Action</t>
  </si>
  <si>
    <t>SOLVAY VENTURES</t>
  </si>
  <si>
    <t>RENOLIT</t>
  </si>
  <si>
    <t>3D Systems</t>
  </si>
  <si>
    <t>High-Tech Gründerfonds++SOLVAY VENTURES++RENOLIT</t>
  </si>
  <si>
    <t>Rated Power</t>
  </si>
  <si>
    <t>Leonard</t>
  </si>
  <si>
    <t>Enverus Intelligence Research (formerly RSEG)</t>
  </si>
  <si>
    <t>corporate_venture_fund,incubator</t>
  </si>
  <si>
    <t>0.41</t>
  </si>
  <si>
    <t>Hummingbird Technologies</t>
  </si>
  <si>
    <t>Downing</t>
  </si>
  <si>
    <t>Telus</t>
  </si>
  <si>
    <t>Western Growers Center for Innovation Technology</t>
  </si>
  <si>
    <t>TELUS Pollinator Fund for Good</t>
  </si>
  <si>
    <t>Samos Investments</t>
  </si>
  <si>
    <t>James Dyson</t>
  </si>
  <si>
    <t>Velcourt</t>
  </si>
  <si>
    <t>SALIC</t>
  </si>
  <si>
    <t>Downing Ventures</t>
  </si>
  <si>
    <t>BASF Venture Capital</t>
  </si>
  <si>
    <t>Telus Ventures</t>
  </si>
  <si>
    <t>Agreena</t>
  </si>
  <si>
    <t>2.55</t>
  </si>
  <si>
    <t>Force Over Mass Capital++Samos Investments++James Dyson++Velcourt</t>
  </si>
  <si>
    <t>Newable Private Investing++James Dyson++Velcourt</t>
  </si>
  <si>
    <t>Downing Ventures++BASF Venture Capital++Telus Ventures</t>
  </si>
  <si>
    <t>ForCity</t>
  </si>
  <si>
    <t>CDC International Capital</t>
  </si>
  <si>
    <t>Axeleo Capital (AXC)</t>
  </si>
  <si>
    <t>Omnes Capital++Caisse des Dépôts++Axeleo Capital (AXC)++Crédit Mutuel Equity (CM-CIC)</t>
  </si>
  <si>
    <t>Vandersat</t>
  </si>
  <si>
    <t>DutchBasecamp</t>
  </si>
  <si>
    <t>Rubio Impact Ventures</t>
  </si>
  <si>
    <t>Planet Labs</t>
  </si>
  <si>
    <t>1.34</t>
  </si>
  <si>
    <t>Scape Technologies</t>
  </si>
  <si>
    <t>Fly Ventures</t>
  </si>
  <si>
    <t>Meta</t>
  </si>
  <si>
    <t>LocalGlobe++Fly Ventures++Entrepreneur First</t>
  </si>
  <si>
    <t>Mosaic Ventures++LocalGlobe++Fly Ventures++Entrepreneur First</t>
  </si>
  <si>
    <t>FatMap</t>
  </si>
  <si>
    <t>P101 Ventures</t>
  </si>
  <si>
    <t>Big Ideas Group</t>
  </si>
  <si>
    <t>83North</t>
  </si>
  <si>
    <t>Strava</t>
  </si>
  <si>
    <t>Capnamic Ventures++Episode 1 Ventures++ACF Investors</t>
  </si>
  <si>
    <t>Capnamic Ventures++Episode 1 Ventures++InMotion Ventures</t>
  </si>
  <si>
    <t>Capnamic Ventures++InMotion Ventures</t>
  </si>
  <si>
    <t>Hiber</t>
  </si>
  <si>
    <t>Jan-Willem van Boeckel</t>
  </si>
  <si>
    <t>DFF (Dutch Founders Fund)</t>
  </si>
  <si>
    <t>Beek Capital</t>
  </si>
  <si>
    <t>Laurens Groenendijk</t>
  </si>
  <si>
    <t>Hartenlust Group</t>
  </si>
  <si>
    <t>Netherlands Enterprise Agency (RVO)</t>
  </si>
  <si>
    <t>Finch Capital</t>
  </si>
  <si>
    <t>FC Space</t>
  </si>
  <si>
    <t>2.44</t>
  </si>
  <si>
    <t>Laurens Groenendijk++Hartenlust Group</t>
  </si>
  <si>
    <t>Finch Capital++Netherlands Enterprise Agency (RVO)++EIC Fund</t>
  </si>
  <si>
    <t>Arralis</t>
  </si>
  <si>
    <t>Kernel Capital</t>
  </si>
  <si>
    <t>Barry Lunn</t>
  </si>
  <si>
    <t>Mike Gleaves</t>
  </si>
  <si>
    <t>ReliaSat</t>
  </si>
  <si>
    <t>1.12</t>
  </si>
  <si>
    <t>oct-14</t>
  </si>
  <si>
    <t>Enterprise Ireland++Act Venture Capital++Kernel Capital++Barry Lunn++Mike Gleaves</t>
  </si>
  <si>
    <t>Plume Labs</t>
  </si>
  <si>
    <t>Open Data Incubator for Europe (ODINE)</t>
  </si>
  <si>
    <t>AccuWeather</t>
  </si>
  <si>
    <t>Mapillary</t>
  </si>
  <si>
    <t>NFX</t>
  </si>
  <si>
    <t>Walking Ventures</t>
  </si>
  <si>
    <t>Air Street Capital</t>
  </si>
  <si>
    <t>Wellington Partners</t>
  </si>
  <si>
    <t>Playfair Capital</t>
  </si>
  <si>
    <t>LDV Capital</t>
  </si>
  <si>
    <t>Carl Silbersky</t>
  </si>
  <si>
    <t>BMW i Ventures</t>
  </si>
  <si>
    <t>NavInfo</t>
  </si>
  <si>
    <t>Samsung Catalyst Fund</t>
  </si>
  <si>
    <t>Wellington Partners++Playfair Capital++Sequoia Capital++LDV Capital++Carl Silbersky</t>
  </si>
  <si>
    <t>Atomico++Wellington Partners++Playfair Capital++Sequoia Capital++LDV Capital</t>
  </si>
  <si>
    <t>Atomico++Sequoia Capital++BMW i Ventures++NavInfo++Samsung Catalyst Fund</t>
  </si>
  <si>
    <t>Hubs</t>
  </si>
  <si>
    <t>MotionLab.Berlin</t>
  </si>
  <si>
    <t>DOEN Participaties</t>
  </si>
  <si>
    <t>Marcel Beemsterboer</t>
  </si>
  <si>
    <t>Endeit Capital</t>
  </si>
  <si>
    <t>Hearst Ventures</t>
  </si>
  <si>
    <t>Protolabs</t>
  </si>
  <si>
    <t>workspace</t>
  </si>
  <si>
    <t>aug-13</t>
  </si>
  <si>
    <t>Balderton Capital++Rockstart++DOEN Participaties++Marcel Beemsterboer</t>
  </si>
  <si>
    <t>Balderton Capital++DOEN Participaties++Marcel Beemsterboer</t>
  </si>
  <si>
    <t>Balderton Capital++DOEN Participaties++Marcel Beemsterboer++EQT Ventures</t>
  </si>
  <si>
    <t>Balderton Capital++Endeit Capital++Hearst Ventures++EQT Ventures</t>
  </si>
  <si>
    <t>HQ COUNTRY</t>
  </si>
  <si>
    <t>United Kingdom</t>
  </si>
  <si>
    <t>Italy</t>
  </si>
  <si>
    <t>Germany</t>
  </si>
  <si>
    <t>Sweden</t>
  </si>
  <si>
    <t>Belgium</t>
  </si>
  <si>
    <t>Finland</t>
  </si>
  <si>
    <t>Spain</t>
  </si>
  <si>
    <t>Portugal</t>
  </si>
  <si>
    <t>France</t>
  </si>
  <si>
    <t>Switzerland</t>
  </si>
  <si>
    <t>Netherlands</t>
  </si>
  <si>
    <t>Estonia</t>
  </si>
  <si>
    <t>Ireland</t>
  </si>
  <si>
    <t>Denmark</t>
  </si>
  <si>
    <t>Czech Republic</t>
  </si>
  <si>
    <t>Bulgaria</t>
  </si>
  <si>
    <t>Luxembourg</t>
  </si>
  <si>
    <t>Poland</t>
  </si>
  <si>
    <t>Norway</t>
  </si>
  <si>
    <t>Austria</t>
  </si>
  <si>
    <t>Greece</t>
  </si>
  <si>
    <t>Lithuania</t>
  </si>
  <si>
    <t>NUM.FOUNDERS</t>
  </si>
  <si>
    <t>tot_uni_exp</t>
  </si>
  <si>
    <t>tot_space_exp</t>
  </si>
  <si>
    <t>tot num investors</t>
  </si>
  <si>
    <t>service_provider</t>
  </si>
  <si>
    <t>Somma tot colonne</t>
  </si>
  <si>
    <t>media</t>
  </si>
  <si>
    <t>dev standard</t>
  </si>
  <si>
    <t>CONTA DEI ROUND SYNDICATED PER COLONNA</t>
  </si>
  <si>
    <t>TOT SUM</t>
  </si>
  <si>
    <t>COUNT n/a</t>
  </si>
  <si>
    <t>COUNT di n/a</t>
  </si>
  <si>
    <t>COUNT SYN</t>
  </si>
  <si>
    <t>TOT ROUND SEED</t>
  </si>
  <si>
    <t>TOT SERIES A ROUND</t>
  </si>
  <si>
    <t>TOT SERIES B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</si>
</sst>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4" x14ac:knownFonts="1"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17" fontId="0" fillId="0" borderId="0" xfId="0" applyNumberFormat="1"/>
    <xf numFmtId="2" fontId="1" fillId="0" borderId="0" xfId="0" applyNumberFormat="1" applyFont="1"/>
    <xf numFmtId="164" fontId="0" fillId="0" borderId="0" xfId="0" applyNumberFormat="1"/>
    <xf numFmtId="0" fontId="0" fillId="4" borderId="0" xfId="0" applyFill="1"/>
    <xf numFmtId="2" fontId="0" fillId="4" borderId="0" xfId="0" applyNumberFormat="1" applyFill="1"/>
    <xf numFmtId="17" fontId="0" fillId="4" borderId="0" xfId="0" applyNumberFormat="1" applyFill="1"/>
    <xf numFmtId="0" fontId="2" fillId="0" borderId="0" xfId="0" applyFont="1"/>
    <xf numFmtId="2" fontId="2" fillId="0" borderId="0" xfId="0" applyNumberFormat="1" applyFont="1"/>
    <xf numFmtId="17" fontId="2" fillId="0" borderId="0" xfId="0" applyNumberFormat="1" applyFont="1"/>
    <xf numFmtId="49" fontId="0" fillId="0" borderId="0" xfId="0" applyNumberFormat="1"/>
    <xf numFmtId="16" fontId="0" fillId="0" borderId="0" xfId="0" applyNumberFormat="1"/>
    <xf numFmtId="0" fontId="0" fillId="5" borderId="0" xfId="0" applyFill="1"/>
    <xf numFmtId="0" fontId="0" fillId="5" borderId="1" xfId="0" applyFill="1" applyBorder="1"/>
    <xf numFmtId="0" fontId="0" fillId="0" borderId="1" xfId="0" applyBorder="1"/>
    <xf numFmtId="0" fontId="0" fillId="5" borderId="2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5" borderId="4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4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17F8-B382-374F-A8E0-B92EF5177833}">
  <sheetPr filterMode="1"/>
  <dimension ref="A1:IS342"/>
  <sheetViews>
    <sheetView tabSelected="1" topLeftCell="DM1" zoomScale="69" workbookViewId="0">
      <selection activeCell="DZ34" sqref="DZ34"/>
    </sheetView>
  </sheetViews>
  <sheetFormatPr defaultColWidth="11.44140625" defaultRowHeight="14.4" x14ac:dyDescent="0.3"/>
  <cols>
    <col min="5" max="5" width="15.21875" customWidth="1"/>
    <col min="6" max="8" width="8.6640625"/>
    <col min="14" max="153" width="10.6640625" customWidth="1"/>
    <col min="160" max="213" width="10.6640625" customWidth="1"/>
  </cols>
  <sheetData>
    <row r="1" spans="1:253" ht="16.8" customHeight="1" x14ac:dyDescent="0.3">
      <c r="A1" t="s">
        <v>0</v>
      </c>
      <c r="B1" t="s">
        <v>1</v>
      </c>
      <c r="C1" s="1" t="s">
        <v>2</v>
      </c>
      <c r="D1" s="1" t="s">
        <v>3</v>
      </c>
      <c r="E1" t="s">
        <v>3303</v>
      </c>
      <c r="F1" t="s">
        <v>3326</v>
      </c>
      <c r="G1" t="s">
        <v>3327</v>
      </c>
      <c r="H1" t="s">
        <v>3328</v>
      </c>
      <c r="I1" t="s">
        <v>4</v>
      </c>
      <c r="J1" t="s">
        <v>5</v>
      </c>
      <c r="K1" t="s">
        <v>6</v>
      </c>
      <c r="L1" s="2" t="s">
        <v>7</v>
      </c>
      <c r="M1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  <c r="AD1" s="2" t="s">
        <v>25</v>
      </c>
      <c r="AE1" s="2" t="s">
        <v>26</v>
      </c>
      <c r="AF1" s="2" t="s">
        <v>27</v>
      </c>
      <c r="AG1" s="2" t="s">
        <v>28</v>
      </c>
      <c r="AH1" s="2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  <c r="BS1" t="s">
        <v>66</v>
      </c>
      <c r="BT1" t="s">
        <v>67</v>
      </c>
      <c r="BU1" t="s">
        <v>68</v>
      </c>
      <c r="BV1" t="s">
        <v>69</v>
      </c>
      <c r="BW1" t="s">
        <v>70</v>
      </c>
      <c r="BX1" t="s">
        <v>71</v>
      </c>
      <c r="BY1" t="s">
        <v>72</v>
      </c>
      <c r="BZ1" t="s">
        <v>73</v>
      </c>
      <c r="CA1" t="s">
        <v>74</v>
      </c>
      <c r="CB1" t="s">
        <v>75</v>
      </c>
      <c r="CC1" t="s">
        <v>76</v>
      </c>
      <c r="CD1" t="s">
        <v>77</v>
      </c>
      <c r="CE1" t="s">
        <v>78</v>
      </c>
      <c r="CF1" t="s">
        <v>79</v>
      </c>
      <c r="CG1" t="s">
        <v>80</v>
      </c>
      <c r="CH1" t="s">
        <v>81</v>
      </c>
      <c r="CI1" t="s">
        <v>82</v>
      </c>
      <c r="CJ1" t="s">
        <v>83</v>
      </c>
      <c r="CK1" t="s">
        <v>84</v>
      </c>
      <c r="CL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168</v>
      </c>
      <c r="FR1" t="s">
        <v>169</v>
      </c>
      <c r="FS1" t="s">
        <v>170</v>
      </c>
      <c r="FT1" t="s">
        <v>171</v>
      </c>
      <c r="FU1" t="s">
        <v>172</v>
      </c>
      <c r="FV1" t="s">
        <v>173</v>
      </c>
      <c r="FW1" t="s">
        <v>174</v>
      </c>
      <c r="FX1" t="s">
        <v>175</v>
      </c>
      <c r="FY1" t="s">
        <v>176</v>
      </c>
      <c r="FZ1" t="s">
        <v>177</v>
      </c>
      <c r="GA1" t="s">
        <v>178</v>
      </c>
      <c r="GB1" t="s">
        <v>179</v>
      </c>
      <c r="GC1" t="s">
        <v>180</v>
      </c>
      <c r="GD1" t="s">
        <v>181</v>
      </c>
      <c r="GE1" t="s">
        <v>182</v>
      </c>
      <c r="GF1" t="s">
        <v>183</v>
      </c>
      <c r="GG1" t="s">
        <v>184</v>
      </c>
      <c r="GH1" t="s">
        <v>185</v>
      </c>
      <c r="GI1" t="s">
        <v>186</v>
      </c>
      <c r="GJ1" t="s">
        <v>187</v>
      </c>
      <c r="GK1" t="s">
        <v>188</v>
      </c>
      <c r="GL1" t="s">
        <v>189</v>
      </c>
      <c r="GM1" t="s">
        <v>190</v>
      </c>
      <c r="GN1" t="s">
        <v>191</v>
      </c>
      <c r="GO1" t="s">
        <v>192</v>
      </c>
      <c r="GP1" t="s">
        <v>193</v>
      </c>
      <c r="GQ1" t="s">
        <v>194</v>
      </c>
      <c r="GR1" t="s">
        <v>195</v>
      </c>
      <c r="GS1" t="s">
        <v>196</v>
      </c>
      <c r="GT1" t="s">
        <v>197</v>
      </c>
      <c r="GU1" t="s">
        <v>198</v>
      </c>
      <c r="GV1" t="s">
        <v>199</v>
      </c>
      <c r="GW1" t="s">
        <v>200</v>
      </c>
      <c r="GX1" t="s">
        <v>201</v>
      </c>
      <c r="GY1" t="s">
        <v>202</v>
      </c>
      <c r="GZ1" t="s">
        <v>203</v>
      </c>
      <c r="HA1" t="s">
        <v>204</v>
      </c>
      <c r="HB1" t="s">
        <v>205</v>
      </c>
      <c r="HC1" t="s">
        <v>206</v>
      </c>
      <c r="HD1" t="s">
        <v>207</v>
      </c>
      <c r="HE1" t="s">
        <v>208</v>
      </c>
      <c r="HF1" t="s">
        <v>209</v>
      </c>
      <c r="HG1" t="s">
        <v>210</v>
      </c>
      <c r="HH1" t="s">
        <v>211</v>
      </c>
      <c r="HI1" t="s">
        <v>212</v>
      </c>
      <c r="HJ1" t="s">
        <v>213</v>
      </c>
      <c r="HK1" t="s">
        <v>214</v>
      </c>
      <c r="HL1" t="s">
        <v>215</v>
      </c>
      <c r="HM1" t="s">
        <v>216</v>
      </c>
      <c r="HN1" t="s">
        <v>217</v>
      </c>
      <c r="HO1" t="s">
        <v>218</v>
      </c>
      <c r="HP1" t="s">
        <v>219</v>
      </c>
      <c r="HQ1" t="s">
        <v>220</v>
      </c>
      <c r="HR1" t="s">
        <v>221</v>
      </c>
      <c r="HS1" t="s">
        <v>222</v>
      </c>
      <c r="HT1" t="s">
        <v>223</v>
      </c>
      <c r="HU1" t="s">
        <v>224</v>
      </c>
      <c r="HV1" t="s">
        <v>225</v>
      </c>
      <c r="HW1" t="s">
        <v>226</v>
      </c>
      <c r="HX1" t="s">
        <v>227</v>
      </c>
      <c r="HY1" t="s">
        <v>228</v>
      </c>
      <c r="HZ1" t="s">
        <v>229</v>
      </c>
      <c r="IA1" t="s">
        <v>230</v>
      </c>
      <c r="IB1" t="s">
        <v>231</v>
      </c>
      <c r="IC1" t="s">
        <v>232</v>
      </c>
      <c r="ID1" t="s">
        <v>233</v>
      </c>
      <c r="IE1" t="s">
        <v>234</v>
      </c>
      <c r="IF1" t="s">
        <v>235</v>
      </c>
      <c r="IG1" t="s">
        <v>236</v>
      </c>
      <c r="IH1" t="s">
        <v>237</v>
      </c>
      <c r="II1" t="s">
        <v>238</v>
      </c>
      <c r="IJ1" t="s">
        <v>239</v>
      </c>
      <c r="IK1" t="s">
        <v>240</v>
      </c>
      <c r="IL1" t="s">
        <v>241</v>
      </c>
      <c r="IM1" t="s">
        <v>242</v>
      </c>
      <c r="IN1" t="s">
        <v>243</v>
      </c>
      <c r="IO1" t="s">
        <v>244</v>
      </c>
      <c r="IP1" t="s">
        <v>245</v>
      </c>
      <c r="IQ1" t="s">
        <v>246</v>
      </c>
      <c r="IR1" t="s">
        <v>247</v>
      </c>
      <c r="IS1" t="s">
        <v>248</v>
      </c>
    </row>
    <row r="2" spans="1:253" x14ac:dyDescent="0.3">
      <c r="A2">
        <v>964393</v>
      </c>
      <c r="B2" t="s">
        <v>249</v>
      </c>
      <c r="D2">
        <v>1</v>
      </c>
      <c r="E2" t="s">
        <v>3304</v>
      </c>
      <c r="F2">
        <v>2</v>
      </c>
      <c r="G2">
        <v>1</v>
      </c>
      <c r="H2">
        <v>1</v>
      </c>
      <c r="I2">
        <v>2018</v>
      </c>
      <c r="J2" s="3">
        <v>2.7</v>
      </c>
      <c r="K2" s="3">
        <v>2.97</v>
      </c>
      <c r="L2">
        <f>M2-I2</f>
        <v>0</v>
      </c>
      <c r="M2" s="4">
        <v>2018</v>
      </c>
      <c r="N2">
        <f>COUNTIFS(CR2:EV2,"=university")</f>
        <v>1</v>
      </c>
      <c r="O2">
        <v>0</v>
      </c>
      <c r="P2">
        <f>COUNTIFS(CR2:EV2,"=*government**")</f>
        <v>0</v>
      </c>
      <c r="Q2">
        <f>COUNTIFS(AN2:CQ2,"=*European Innovation Council*")</f>
        <v>0</v>
      </c>
      <c r="R2">
        <f>COUNTIF(CR2:EV2,"*angel*")</f>
        <v>0</v>
      </c>
      <c r="S2">
        <f>COUNTIF(CR2:EV2,"*family_office*")</f>
        <v>0</v>
      </c>
      <c r="T2">
        <v>0</v>
      </c>
      <c r="U2">
        <f>COUNTIF(CR2:EV2,"*accelerator*")</f>
        <v>0</v>
      </c>
      <c r="V2">
        <f>COUNTIF(CR2:EV2,"*corporate*")</f>
        <v>0</v>
      </c>
      <c r="W2">
        <f>COUNTIF(CQ2:EU2,"*investment_fund*")</f>
        <v>1</v>
      </c>
      <c r="X2">
        <f>COUNTIF(CR2:EV2,"*crowdfunding*")</f>
        <v>0</v>
      </c>
      <c r="Y2">
        <f>COUNTIF(CR2:EV2,"*venture_capital*")</f>
        <v>1</v>
      </c>
      <c r="Z2">
        <v>2</v>
      </c>
      <c r="AA2">
        <f>COUNTIFS(AI2:AL2,"=Venture Capital")</f>
        <v>1</v>
      </c>
      <c r="AB2">
        <f>COUNTIFS(AI2:AL2,"=accelerator")</f>
        <v>0</v>
      </c>
      <c r="AC2">
        <f>COUNTIFS(AI2:AL2,"=Angel")</f>
        <v>0</v>
      </c>
      <c r="AD2">
        <f>COUNTIFS(AI2:AL2,"=bootstrapped")</f>
        <v>0</v>
      </c>
      <c r="AE2">
        <f>COUNTIFS(AI2:AL2,"=Crowdfunded")</f>
        <v>0</v>
      </c>
      <c r="AF2">
        <f>COUNTIFS(AI2:AL2,"=Private Equity")</f>
        <v>0</v>
      </c>
      <c r="AG2">
        <f>COUNTIFS(AI2:AL2,"=Public")</f>
        <v>0</v>
      </c>
      <c r="AH2">
        <f>COUNTIFS(AI2:AL2,"=Subsidiary")</f>
        <v>0</v>
      </c>
      <c r="AI2" t="s">
        <v>250</v>
      </c>
      <c r="AM2" t="s">
        <v>251</v>
      </c>
      <c r="AN2" t="s">
        <v>252</v>
      </c>
      <c r="AO2" t="s">
        <v>253</v>
      </c>
      <c r="CR2" t="s">
        <v>254</v>
      </c>
      <c r="CS2" t="s">
        <v>255</v>
      </c>
      <c r="CT2" t="s">
        <v>256</v>
      </c>
      <c r="EW2">
        <v>3</v>
      </c>
      <c r="EX2" t="s">
        <v>257</v>
      </c>
      <c r="EY2" t="s">
        <v>258</v>
      </c>
      <c r="EZ2" t="s">
        <v>258</v>
      </c>
      <c r="FR2" t="s">
        <v>259</v>
      </c>
      <c r="FS2" t="s">
        <v>260</v>
      </c>
      <c r="FT2" t="s">
        <v>261</v>
      </c>
      <c r="GL2" t="s">
        <v>262</v>
      </c>
      <c r="GM2" t="s">
        <v>263</v>
      </c>
      <c r="GN2" t="s">
        <v>263</v>
      </c>
      <c r="HF2" t="s">
        <v>264</v>
      </c>
      <c r="HG2" t="s">
        <v>265</v>
      </c>
      <c r="HH2" s="5">
        <v>44287</v>
      </c>
      <c r="HZ2" t="s">
        <v>251</v>
      </c>
      <c r="IA2" t="s">
        <v>252</v>
      </c>
      <c r="IB2" t="s">
        <v>266</v>
      </c>
    </row>
    <row r="3" spans="1:253" hidden="1" x14ac:dyDescent="0.3">
      <c r="A3">
        <v>874395</v>
      </c>
      <c r="B3" t="s">
        <v>267</v>
      </c>
      <c r="C3">
        <v>1</v>
      </c>
      <c r="E3" t="s">
        <v>3304</v>
      </c>
      <c r="F3">
        <v>7</v>
      </c>
      <c r="G3">
        <v>2</v>
      </c>
      <c r="H3">
        <v>6</v>
      </c>
      <c r="I3">
        <v>2013</v>
      </c>
      <c r="J3" s="6">
        <v>7.62</v>
      </c>
      <c r="K3" s="6">
        <v>8.52</v>
      </c>
      <c r="L3">
        <f t="shared" ref="L3:L66" si="0">M3-I3</f>
        <v>3</v>
      </c>
      <c r="M3">
        <v>2016</v>
      </c>
      <c r="N3">
        <f>COUNTIFS(CS3:EV3,"=university")</f>
        <v>0</v>
      </c>
      <c r="O3">
        <v>0</v>
      </c>
      <c r="P3">
        <f>COUNTIFS(CS3:EV3,"=*government**")</f>
        <v>1</v>
      </c>
      <c r="Q3">
        <f t="shared" ref="Q3:Q16" si="1">COUNTIFS(AM3:CQ3,"=*European Innovation Council*")</f>
        <v>0</v>
      </c>
      <c r="R3">
        <f>COUNTIF(CS3:EV3,"*angel*")</f>
        <v>1</v>
      </c>
      <c r="S3">
        <f>COUNTIF(CS3:EV3,"*family_office*")</f>
        <v>0</v>
      </c>
      <c r="T3">
        <v>1</v>
      </c>
      <c r="U3">
        <f>COUNTIF(CS3:EV3,"*accelerator*")</f>
        <v>0</v>
      </c>
      <c r="V3">
        <f>COUNTIF(CS3:EV3,"*corporate*")</f>
        <v>0</v>
      </c>
      <c r="W3">
        <f t="shared" ref="W3:W66" si="2">COUNTIF(CQ3:EU3,"*investment_fund*")</f>
        <v>0</v>
      </c>
      <c r="X3">
        <f>COUNTIF(CS3:EV3,"*crowdfunding*")</f>
        <v>0</v>
      </c>
      <c r="Y3">
        <f>COUNTIF(CS3:EV3,"*venture_capital*")</f>
        <v>2</v>
      </c>
      <c r="Z3">
        <v>3</v>
      </c>
      <c r="AA3">
        <f t="shared" ref="AA3:AA66" si="3">COUNTIFS(AI3:AL3,"=Venture Capital")</f>
        <v>1</v>
      </c>
      <c r="AB3">
        <f t="shared" ref="AB3:AB66" si="4">COUNTIFS(AI3:AL3,"=accelerator")</f>
        <v>0</v>
      </c>
      <c r="AC3">
        <f t="shared" ref="AC3:AC66" si="5">COUNTIFS(AI3:AL3,"=Angel")</f>
        <v>0</v>
      </c>
      <c r="AD3">
        <f t="shared" ref="AD3:AD66" si="6">COUNTIFS(AI3:AL3,"=bootstrapped")</f>
        <v>0</v>
      </c>
      <c r="AE3">
        <f t="shared" ref="AE3:AE66" si="7">COUNTIFS(AI3:AL3,"=Crowdfunded")</f>
        <v>0</v>
      </c>
      <c r="AF3">
        <f t="shared" ref="AF3:AF66" si="8">COUNTIFS(AI3:AL3,"=Private Equity")</f>
        <v>0</v>
      </c>
      <c r="AG3">
        <f t="shared" ref="AG3:AG66" si="9">COUNTIFS(AI3:AL3,"=Public")</f>
        <v>0</v>
      </c>
      <c r="AH3">
        <f t="shared" ref="AH3:AH66" si="10">COUNTIFS(AI3:AL3,"=Subsidiary")</f>
        <v>0</v>
      </c>
      <c r="AI3" t="s">
        <v>250</v>
      </c>
      <c r="AM3" t="s">
        <v>268</v>
      </c>
      <c r="AN3" t="s">
        <v>269</v>
      </c>
      <c r="AO3" t="s">
        <v>270</v>
      </c>
      <c r="AP3" t="s">
        <v>271</v>
      </c>
      <c r="AQ3" t="s">
        <v>272</v>
      </c>
      <c r="CR3" t="s">
        <v>273</v>
      </c>
      <c r="CS3" t="s">
        <v>274</v>
      </c>
      <c r="CT3" t="s">
        <v>275</v>
      </c>
      <c r="CU3" t="s">
        <v>274</v>
      </c>
      <c r="CV3" t="s">
        <v>276</v>
      </c>
      <c r="EW3" s="4">
        <v>10</v>
      </c>
      <c r="EX3" t="s">
        <v>277</v>
      </c>
      <c r="EY3" t="s">
        <v>277</v>
      </c>
      <c r="EZ3" t="s">
        <v>278</v>
      </c>
      <c r="FA3" t="s">
        <v>277</v>
      </c>
      <c r="FB3" t="s">
        <v>278</v>
      </c>
      <c r="FC3" t="s">
        <v>277</v>
      </c>
      <c r="FD3" t="s">
        <v>278</v>
      </c>
      <c r="FE3" t="s">
        <v>279</v>
      </c>
      <c r="FF3" t="s">
        <v>278</v>
      </c>
      <c r="FG3" t="s">
        <v>279</v>
      </c>
      <c r="FR3" s="7" t="s">
        <v>280</v>
      </c>
      <c r="FS3" s="7" t="s">
        <v>261</v>
      </c>
      <c r="FT3" s="7" t="s">
        <v>281</v>
      </c>
      <c r="FU3" s="7" t="s">
        <v>282</v>
      </c>
      <c r="FV3" s="7" t="s">
        <v>259</v>
      </c>
      <c r="FW3" s="7" t="s">
        <v>283</v>
      </c>
      <c r="FX3" s="7" t="s">
        <v>259</v>
      </c>
      <c r="FY3" s="7" t="s">
        <v>260</v>
      </c>
      <c r="FZ3" s="7" t="s">
        <v>284</v>
      </c>
      <c r="GA3" s="7" t="s">
        <v>285</v>
      </c>
      <c r="GL3" t="s">
        <v>263</v>
      </c>
      <c r="GM3" t="s">
        <v>263</v>
      </c>
      <c r="GN3" t="s">
        <v>263</v>
      </c>
      <c r="GO3" t="s">
        <v>263</v>
      </c>
      <c r="GP3" t="s">
        <v>263</v>
      </c>
      <c r="GQ3" t="s">
        <v>263</v>
      </c>
      <c r="GR3" t="s">
        <v>263</v>
      </c>
      <c r="GS3" t="s">
        <v>263</v>
      </c>
      <c r="GT3" t="s">
        <v>263</v>
      </c>
      <c r="GU3" t="s">
        <v>263</v>
      </c>
      <c r="HF3" s="5">
        <v>42401</v>
      </c>
      <c r="HG3" s="5" t="s">
        <v>286</v>
      </c>
      <c r="HH3" s="5">
        <v>42767</v>
      </c>
      <c r="HI3" s="5" t="s">
        <v>287</v>
      </c>
      <c r="HJ3">
        <v>2018</v>
      </c>
      <c r="HK3" s="5">
        <v>43556</v>
      </c>
      <c r="HL3" t="s">
        <v>288</v>
      </c>
      <c r="HM3" s="5">
        <v>43922</v>
      </c>
      <c r="HN3" s="5">
        <v>44136</v>
      </c>
      <c r="HO3" t="s">
        <v>289</v>
      </c>
      <c r="HZ3" t="s">
        <v>268</v>
      </c>
      <c r="IA3" t="s">
        <v>290</v>
      </c>
      <c r="IB3" t="s">
        <v>269</v>
      </c>
      <c r="IC3" t="s">
        <v>268</v>
      </c>
      <c r="ID3" t="s">
        <v>259</v>
      </c>
      <c r="IE3" t="s">
        <v>268</v>
      </c>
      <c r="IF3" t="s">
        <v>272</v>
      </c>
      <c r="IG3" t="s">
        <v>290</v>
      </c>
      <c r="IH3" t="s">
        <v>272</v>
      </c>
      <c r="II3" t="s">
        <v>259</v>
      </c>
    </row>
    <row r="4" spans="1:253" hidden="1" x14ac:dyDescent="0.3">
      <c r="A4">
        <v>1883378</v>
      </c>
      <c r="B4" t="s">
        <v>291</v>
      </c>
      <c r="C4">
        <v>1</v>
      </c>
      <c r="E4" t="s">
        <v>3305</v>
      </c>
      <c r="F4">
        <v>7</v>
      </c>
      <c r="G4">
        <v>1</v>
      </c>
      <c r="H4">
        <v>7</v>
      </c>
      <c r="I4">
        <v>2019</v>
      </c>
      <c r="J4" s="6">
        <v>6.6</v>
      </c>
      <c r="K4" s="6">
        <v>7.27</v>
      </c>
      <c r="L4">
        <f t="shared" si="0"/>
        <v>2</v>
      </c>
      <c r="M4">
        <v>2021</v>
      </c>
      <c r="N4">
        <f t="shared" ref="N4:N66" si="11">COUNTIFS(CR4:EV4,"=university")</f>
        <v>0</v>
      </c>
      <c r="O4">
        <v>0</v>
      </c>
      <c r="P4">
        <f t="shared" ref="P4:P66" si="12">COUNTIFS(CR4:EV4,"=*government**")</f>
        <v>1</v>
      </c>
      <c r="Q4">
        <f t="shared" si="1"/>
        <v>0</v>
      </c>
      <c r="R4">
        <f t="shared" ref="R4:R66" si="13">COUNTIF(CR4:EV4,"*angel*")</f>
        <v>0</v>
      </c>
      <c r="S4">
        <f t="shared" ref="S4:S66" si="14">COUNTIF(CR4:EV4,"*family_office*")</f>
        <v>0</v>
      </c>
      <c r="T4">
        <v>0</v>
      </c>
      <c r="U4">
        <f t="shared" ref="U4:U66" si="15">COUNTIF(CR4:EV4,"*accelerator*")</f>
        <v>2</v>
      </c>
      <c r="V4">
        <f t="shared" ref="V4:V66" si="16">COUNTIF(CR4:EV4,"*corporate*")</f>
        <v>0</v>
      </c>
      <c r="W4">
        <f t="shared" si="2"/>
        <v>0</v>
      </c>
      <c r="X4">
        <f t="shared" ref="X4:X66" si="17">COUNTIF(CR4:EV4,"*crowdfunding*")</f>
        <v>0</v>
      </c>
      <c r="Y4">
        <f t="shared" ref="Y4:Y66" si="18">COUNTIF(CR4:EV4,"*venture_capital*")</f>
        <v>2</v>
      </c>
      <c r="Z4">
        <v>2</v>
      </c>
      <c r="AA4">
        <f t="shared" si="3"/>
        <v>1</v>
      </c>
      <c r="AB4">
        <f t="shared" si="4"/>
        <v>1</v>
      </c>
      <c r="AC4">
        <f t="shared" si="5"/>
        <v>0</v>
      </c>
      <c r="AD4">
        <f t="shared" si="6"/>
        <v>0</v>
      </c>
      <c r="AE4">
        <f t="shared" si="7"/>
        <v>0</v>
      </c>
      <c r="AF4">
        <f t="shared" si="8"/>
        <v>0</v>
      </c>
      <c r="AG4">
        <f t="shared" si="9"/>
        <v>0</v>
      </c>
      <c r="AH4">
        <f t="shared" si="10"/>
        <v>0</v>
      </c>
      <c r="AI4" t="s">
        <v>250</v>
      </c>
      <c r="AJ4" t="s">
        <v>292</v>
      </c>
      <c r="AM4" t="s">
        <v>293</v>
      </c>
      <c r="AN4" t="s">
        <v>294</v>
      </c>
      <c r="AO4" t="s">
        <v>295</v>
      </c>
      <c r="AP4" t="s">
        <v>296</v>
      </c>
      <c r="AQ4" t="s">
        <v>297</v>
      </c>
      <c r="CR4" t="s">
        <v>292</v>
      </c>
      <c r="CS4" t="s">
        <v>298</v>
      </c>
      <c r="CT4" t="s">
        <v>274</v>
      </c>
      <c r="CU4" t="s">
        <v>299</v>
      </c>
      <c r="CV4" t="s">
        <v>292</v>
      </c>
      <c r="EW4" s="4">
        <v>3</v>
      </c>
      <c r="EX4" t="s">
        <v>258</v>
      </c>
      <c r="EY4" t="s">
        <v>300</v>
      </c>
      <c r="EZ4" t="s">
        <v>258</v>
      </c>
      <c r="FR4" t="s">
        <v>261</v>
      </c>
      <c r="FS4" t="s">
        <v>259</v>
      </c>
      <c r="FT4" t="s">
        <v>301</v>
      </c>
      <c r="GL4" t="s">
        <v>302</v>
      </c>
      <c r="GM4" t="s">
        <v>302</v>
      </c>
      <c r="GN4" t="s">
        <v>302</v>
      </c>
      <c r="HF4" t="s">
        <v>303</v>
      </c>
      <c r="HG4" t="s">
        <v>304</v>
      </c>
      <c r="HH4" t="s">
        <v>305</v>
      </c>
      <c r="HZ4" t="s">
        <v>306</v>
      </c>
      <c r="IA4" t="s">
        <v>307</v>
      </c>
      <c r="IB4" t="s">
        <v>306</v>
      </c>
    </row>
    <row r="5" spans="1:253" hidden="1" x14ac:dyDescent="0.3">
      <c r="A5">
        <v>1876675</v>
      </c>
      <c r="B5" t="s">
        <v>308</v>
      </c>
      <c r="D5">
        <v>1</v>
      </c>
      <c r="E5" t="s">
        <v>3304</v>
      </c>
      <c r="F5">
        <v>2</v>
      </c>
      <c r="G5">
        <v>0</v>
      </c>
      <c r="H5">
        <v>0</v>
      </c>
      <c r="I5">
        <v>2018</v>
      </c>
      <c r="J5" s="6">
        <v>2.5299999999999998</v>
      </c>
      <c r="K5" s="6">
        <v>2.83</v>
      </c>
      <c r="L5">
        <f t="shared" si="0"/>
        <v>1</v>
      </c>
      <c r="M5" s="4">
        <v>2019</v>
      </c>
      <c r="N5">
        <f t="shared" si="11"/>
        <v>0</v>
      </c>
      <c r="O5">
        <v>1</v>
      </c>
      <c r="P5">
        <f t="shared" si="12"/>
        <v>0</v>
      </c>
      <c r="Q5">
        <f t="shared" si="1"/>
        <v>0</v>
      </c>
      <c r="R5">
        <f t="shared" si="13"/>
        <v>0</v>
      </c>
      <c r="S5">
        <f t="shared" si="14"/>
        <v>0</v>
      </c>
      <c r="T5">
        <v>0</v>
      </c>
      <c r="U5">
        <f t="shared" si="15"/>
        <v>6</v>
      </c>
      <c r="V5">
        <f t="shared" si="16"/>
        <v>2</v>
      </c>
      <c r="W5">
        <f t="shared" si="2"/>
        <v>0</v>
      </c>
      <c r="X5">
        <f t="shared" si="17"/>
        <v>0</v>
      </c>
      <c r="Y5">
        <f t="shared" si="18"/>
        <v>6</v>
      </c>
      <c r="Z5">
        <v>6</v>
      </c>
      <c r="AA5">
        <f t="shared" si="3"/>
        <v>1</v>
      </c>
      <c r="AB5">
        <f t="shared" si="4"/>
        <v>1</v>
      </c>
      <c r="AC5">
        <f t="shared" si="5"/>
        <v>0</v>
      </c>
      <c r="AD5">
        <f t="shared" si="6"/>
        <v>0</v>
      </c>
      <c r="AE5">
        <f t="shared" si="7"/>
        <v>0</v>
      </c>
      <c r="AF5">
        <f t="shared" si="8"/>
        <v>0</v>
      </c>
      <c r="AG5">
        <f t="shared" si="9"/>
        <v>0</v>
      </c>
      <c r="AH5">
        <f t="shared" si="10"/>
        <v>0</v>
      </c>
      <c r="AI5" t="s">
        <v>250</v>
      </c>
      <c r="AJ5" t="s">
        <v>292</v>
      </c>
      <c r="AM5" t="s">
        <v>309</v>
      </c>
      <c r="AN5" t="s">
        <v>310</v>
      </c>
      <c r="AO5" t="s">
        <v>311</v>
      </c>
      <c r="AP5" t="s">
        <v>312</v>
      </c>
      <c r="AQ5" t="s">
        <v>313</v>
      </c>
      <c r="AR5" t="s">
        <v>314</v>
      </c>
      <c r="AS5" t="s">
        <v>315</v>
      </c>
      <c r="AT5" t="s">
        <v>316</v>
      </c>
      <c r="AU5" t="s">
        <v>317</v>
      </c>
      <c r="AV5" t="s">
        <v>318</v>
      </c>
      <c r="AW5" t="s">
        <v>319</v>
      </c>
      <c r="AX5" t="s">
        <v>320</v>
      </c>
      <c r="AY5" t="s">
        <v>321</v>
      </c>
      <c r="AZ5" t="s">
        <v>322</v>
      </c>
      <c r="CR5" t="s">
        <v>274</v>
      </c>
      <c r="CS5" t="s">
        <v>292</v>
      </c>
      <c r="CT5" t="s">
        <v>323</v>
      </c>
      <c r="CU5" t="s">
        <v>274</v>
      </c>
      <c r="CV5" t="s">
        <v>292</v>
      </c>
      <c r="CW5" t="s">
        <v>274</v>
      </c>
      <c r="CX5" t="s">
        <v>292</v>
      </c>
      <c r="CY5" t="s">
        <v>292</v>
      </c>
      <c r="CZ5" t="s">
        <v>274</v>
      </c>
      <c r="DA5" t="s">
        <v>292</v>
      </c>
      <c r="DB5" t="s">
        <v>274</v>
      </c>
      <c r="DC5" t="s">
        <v>324</v>
      </c>
      <c r="DD5" t="s">
        <v>274</v>
      </c>
      <c r="DE5" t="s">
        <v>292</v>
      </c>
      <c r="EW5" s="4">
        <v>7</v>
      </c>
      <c r="EX5" t="s">
        <v>300</v>
      </c>
      <c r="EY5" t="s">
        <v>258</v>
      </c>
      <c r="EZ5" t="s">
        <v>300</v>
      </c>
      <c r="FA5" t="s">
        <v>258</v>
      </c>
      <c r="FB5" t="s">
        <v>258</v>
      </c>
      <c r="FC5" t="s">
        <v>258</v>
      </c>
      <c r="FD5" t="s">
        <v>300</v>
      </c>
      <c r="FR5" t="s">
        <v>259</v>
      </c>
      <c r="FS5" t="s">
        <v>325</v>
      </c>
      <c r="FT5" t="s">
        <v>259</v>
      </c>
      <c r="FU5" t="s">
        <v>326</v>
      </c>
      <c r="FV5" t="s">
        <v>259</v>
      </c>
      <c r="FW5" t="s">
        <v>327</v>
      </c>
      <c r="FX5" t="s">
        <v>259</v>
      </c>
      <c r="GL5" t="s">
        <v>259</v>
      </c>
      <c r="GM5" t="s">
        <v>262</v>
      </c>
      <c r="GN5" t="s">
        <v>259</v>
      </c>
      <c r="GO5" t="s">
        <v>263</v>
      </c>
      <c r="GP5" t="s">
        <v>259</v>
      </c>
      <c r="GQ5" t="s">
        <v>262</v>
      </c>
      <c r="GR5" t="s">
        <v>259</v>
      </c>
      <c r="HF5" s="5" t="s">
        <v>328</v>
      </c>
      <c r="HG5" t="s">
        <v>329</v>
      </c>
      <c r="HH5" t="s">
        <v>330</v>
      </c>
      <c r="HI5" s="5">
        <v>44256</v>
      </c>
      <c r="HJ5" t="s">
        <v>331</v>
      </c>
      <c r="HK5" t="s">
        <v>332</v>
      </c>
      <c r="HL5" t="s">
        <v>305</v>
      </c>
      <c r="HZ5" t="s">
        <v>2412</v>
      </c>
      <c r="IA5" t="s">
        <v>317</v>
      </c>
      <c r="IB5" t="s">
        <v>318</v>
      </c>
      <c r="IC5" t="s">
        <v>333</v>
      </c>
      <c r="ID5" t="s">
        <v>317</v>
      </c>
      <c r="IE5" t="s">
        <v>259</v>
      </c>
      <c r="IF5" t="s">
        <v>322</v>
      </c>
    </row>
    <row r="6" spans="1:253" hidden="1" x14ac:dyDescent="0.3">
      <c r="A6">
        <v>2896730</v>
      </c>
      <c r="B6" t="s">
        <v>334</v>
      </c>
      <c r="C6">
        <v>1</v>
      </c>
      <c r="E6" t="s">
        <v>3305</v>
      </c>
      <c r="F6">
        <v>7</v>
      </c>
      <c r="G6">
        <v>3</v>
      </c>
      <c r="H6">
        <v>3</v>
      </c>
      <c r="I6">
        <v>2014</v>
      </c>
      <c r="J6" s="6">
        <v>34.42</v>
      </c>
      <c r="K6" s="6">
        <v>37.200000000000003</v>
      </c>
      <c r="L6">
        <f t="shared" si="0"/>
        <v>1</v>
      </c>
      <c r="M6">
        <v>2015</v>
      </c>
      <c r="N6">
        <f t="shared" si="11"/>
        <v>0</v>
      </c>
      <c r="O6">
        <v>0</v>
      </c>
      <c r="P6">
        <f t="shared" si="12"/>
        <v>4</v>
      </c>
      <c r="Q6">
        <f t="shared" si="1"/>
        <v>1</v>
      </c>
      <c r="R6">
        <f t="shared" si="13"/>
        <v>0</v>
      </c>
      <c r="S6">
        <f t="shared" si="14"/>
        <v>0</v>
      </c>
      <c r="T6">
        <v>0</v>
      </c>
      <c r="U6">
        <f t="shared" si="15"/>
        <v>1</v>
      </c>
      <c r="V6">
        <f t="shared" si="16"/>
        <v>0</v>
      </c>
      <c r="W6">
        <f t="shared" si="2"/>
        <v>0</v>
      </c>
      <c r="X6">
        <f t="shared" si="17"/>
        <v>0</v>
      </c>
      <c r="Y6">
        <f t="shared" si="18"/>
        <v>7</v>
      </c>
      <c r="Z6">
        <v>5</v>
      </c>
      <c r="AA6">
        <f t="shared" si="3"/>
        <v>1</v>
      </c>
      <c r="AB6">
        <f t="shared" si="4"/>
        <v>1</v>
      </c>
      <c r="AC6">
        <f t="shared" si="5"/>
        <v>0</v>
      </c>
      <c r="AD6">
        <f t="shared" si="6"/>
        <v>0</v>
      </c>
      <c r="AE6">
        <f t="shared" si="7"/>
        <v>0</v>
      </c>
      <c r="AF6">
        <f t="shared" si="8"/>
        <v>0</v>
      </c>
      <c r="AG6">
        <f t="shared" si="9"/>
        <v>0</v>
      </c>
      <c r="AH6">
        <f t="shared" si="10"/>
        <v>0</v>
      </c>
      <c r="AI6" t="s">
        <v>250</v>
      </c>
      <c r="AJ6" t="s">
        <v>292</v>
      </c>
      <c r="AM6" t="s">
        <v>335</v>
      </c>
      <c r="AN6" t="s">
        <v>336</v>
      </c>
      <c r="AO6" t="s">
        <v>337</v>
      </c>
      <c r="AP6" t="s">
        <v>338</v>
      </c>
      <c r="AQ6" t="s">
        <v>339</v>
      </c>
      <c r="AR6" t="s">
        <v>340</v>
      </c>
      <c r="AS6" t="s">
        <v>295</v>
      </c>
      <c r="AT6" t="s">
        <v>341</v>
      </c>
      <c r="AU6" t="s">
        <v>294</v>
      </c>
      <c r="AV6" t="s">
        <v>342</v>
      </c>
      <c r="AW6" t="s">
        <v>343</v>
      </c>
      <c r="AX6" t="s">
        <v>344</v>
      </c>
      <c r="CR6" t="s">
        <v>299</v>
      </c>
      <c r="CS6" t="s">
        <v>274</v>
      </c>
      <c r="CT6" t="s">
        <v>274</v>
      </c>
      <c r="CU6" t="s">
        <v>274</v>
      </c>
      <c r="CV6" t="s">
        <v>292</v>
      </c>
      <c r="CW6" t="s">
        <v>299</v>
      </c>
      <c r="CX6" t="s">
        <v>274</v>
      </c>
      <c r="CY6" t="s">
        <v>274</v>
      </c>
      <c r="CZ6" t="s">
        <v>345</v>
      </c>
      <c r="DA6" t="s">
        <v>299</v>
      </c>
      <c r="DB6" t="s">
        <v>274</v>
      </c>
      <c r="DC6" t="s">
        <v>276</v>
      </c>
      <c r="EW6" s="4">
        <v>9</v>
      </c>
      <c r="EX6" t="s">
        <v>278</v>
      </c>
      <c r="EY6" t="s">
        <v>277</v>
      </c>
      <c r="EZ6" t="s">
        <v>278</v>
      </c>
      <c r="FA6" t="s">
        <v>278</v>
      </c>
      <c r="FB6" t="s">
        <v>278</v>
      </c>
      <c r="FC6" t="s">
        <v>346</v>
      </c>
      <c r="FD6" t="s">
        <v>347</v>
      </c>
      <c r="FE6" t="s">
        <v>348</v>
      </c>
      <c r="FF6" t="s">
        <v>349</v>
      </c>
      <c r="FR6" t="s">
        <v>281</v>
      </c>
      <c r="FS6" t="s">
        <v>350</v>
      </c>
      <c r="FT6" t="s">
        <v>282</v>
      </c>
      <c r="FU6" t="s">
        <v>351</v>
      </c>
      <c r="FV6" t="s">
        <v>352</v>
      </c>
      <c r="FW6" t="s">
        <v>353</v>
      </c>
      <c r="FX6" t="s">
        <v>354</v>
      </c>
      <c r="FY6" t="s">
        <v>355</v>
      </c>
      <c r="FZ6" t="s">
        <v>356</v>
      </c>
      <c r="GL6" t="s">
        <v>302</v>
      </c>
      <c r="GM6" t="s">
        <v>302</v>
      </c>
      <c r="GN6" t="s">
        <v>262</v>
      </c>
      <c r="GO6" t="s">
        <v>262</v>
      </c>
      <c r="GP6" t="s">
        <v>262</v>
      </c>
      <c r="GQ6" t="s">
        <v>302</v>
      </c>
      <c r="GR6" t="s">
        <v>302</v>
      </c>
      <c r="GS6" t="s">
        <v>302</v>
      </c>
      <c r="GT6" t="s">
        <v>302</v>
      </c>
      <c r="HF6" t="s">
        <v>357</v>
      </c>
      <c r="HG6" t="s">
        <v>286</v>
      </c>
      <c r="HH6" s="5">
        <v>43040</v>
      </c>
      <c r="HI6" s="5">
        <v>43160</v>
      </c>
      <c r="HJ6" t="s">
        <v>358</v>
      </c>
      <c r="HK6" t="s">
        <v>359</v>
      </c>
      <c r="HL6" t="s">
        <v>360</v>
      </c>
      <c r="HM6" t="s">
        <v>361</v>
      </c>
      <c r="HN6" t="s">
        <v>361</v>
      </c>
      <c r="HZ6" t="s">
        <v>335</v>
      </c>
      <c r="IA6" t="s">
        <v>362</v>
      </c>
      <c r="IB6" t="s">
        <v>335</v>
      </c>
      <c r="IC6" t="s">
        <v>259</v>
      </c>
      <c r="ID6" t="s">
        <v>340</v>
      </c>
      <c r="IE6" t="s">
        <v>336</v>
      </c>
      <c r="IF6" t="s">
        <v>363</v>
      </c>
      <c r="IG6" t="s">
        <v>364</v>
      </c>
      <c r="IH6" t="s">
        <v>344</v>
      </c>
    </row>
    <row r="7" spans="1:253" x14ac:dyDescent="0.3">
      <c r="A7">
        <v>1519200</v>
      </c>
      <c r="B7" t="s">
        <v>365</v>
      </c>
      <c r="D7">
        <v>1</v>
      </c>
      <c r="E7" t="s">
        <v>3306</v>
      </c>
      <c r="F7">
        <v>6</v>
      </c>
      <c r="G7">
        <v>1</v>
      </c>
      <c r="H7">
        <v>0</v>
      </c>
      <c r="I7">
        <v>2017</v>
      </c>
      <c r="J7" s="3">
        <v>3</v>
      </c>
      <c r="K7" s="3">
        <v>3.3</v>
      </c>
      <c r="L7">
        <f t="shared" si="0"/>
        <v>2</v>
      </c>
      <c r="M7">
        <v>2019</v>
      </c>
      <c r="N7">
        <f t="shared" si="11"/>
        <v>0</v>
      </c>
      <c r="O7">
        <v>1</v>
      </c>
      <c r="P7">
        <f t="shared" si="12"/>
        <v>0</v>
      </c>
      <c r="Q7">
        <f t="shared" si="1"/>
        <v>0</v>
      </c>
      <c r="R7">
        <f t="shared" si="13"/>
        <v>1</v>
      </c>
      <c r="S7">
        <f t="shared" si="14"/>
        <v>0</v>
      </c>
      <c r="T7">
        <v>1</v>
      </c>
      <c r="U7">
        <f t="shared" si="15"/>
        <v>1</v>
      </c>
      <c r="V7">
        <f t="shared" si="16"/>
        <v>1</v>
      </c>
      <c r="W7">
        <f t="shared" si="2"/>
        <v>0</v>
      </c>
      <c r="X7">
        <f t="shared" si="17"/>
        <v>0</v>
      </c>
      <c r="Y7">
        <f t="shared" si="18"/>
        <v>1</v>
      </c>
      <c r="Z7">
        <v>1</v>
      </c>
      <c r="AA7">
        <f t="shared" si="3"/>
        <v>1</v>
      </c>
      <c r="AB7">
        <f t="shared" si="4"/>
        <v>1</v>
      </c>
      <c r="AC7">
        <f t="shared" si="5"/>
        <v>1</v>
      </c>
      <c r="AD7">
        <f t="shared" si="6"/>
        <v>0</v>
      </c>
      <c r="AE7">
        <f t="shared" si="7"/>
        <v>0</v>
      </c>
      <c r="AF7">
        <f t="shared" si="8"/>
        <v>0</v>
      </c>
      <c r="AG7">
        <f t="shared" si="9"/>
        <v>0</v>
      </c>
      <c r="AH7">
        <f t="shared" si="10"/>
        <v>0</v>
      </c>
      <c r="AI7" t="s">
        <v>366</v>
      </c>
      <c r="AJ7" t="s">
        <v>250</v>
      </c>
      <c r="AK7" t="s">
        <v>292</v>
      </c>
      <c r="AM7" t="s">
        <v>367</v>
      </c>
      <c r="AN7" t="s">
        <v>368</v>
      </c>
      <c r="AO7" t="s">
        <v>369</v>
      </c>
      <c r="AP7" t="s">
        <v>370</v>
      </c>
      <c r="AQ7" t="s">
        <v>371</v>
      </c>
      <c r="CR7" t="s">
        <v>274</v>
      </c>
      <c r="CS7" t="s">
        <v>372</v>
      </c>
      <c r="CT7" t="s">
        <v>373</v>
      </c>
      <c r="CU7" t="s">
        <v>324</v>
      </c>
      <c r="CV7" t="s">
        <v>374</v>
      </c>
      <c r="EW7">
        <v>4</v>
      </c>
      <c r="EX7" t="s">
        <v>257</v>
      </c>
      <c r="EY7" t="s">
        <v>300</v>
      </c>
      <c r="EZ7" t="s">
        <v>258</v>
      </c>
      <c r="FA7" t="s">
        <v>258</v>
      </c>
      <c r="FR7" t="s">
        <v>259</v>
      </c>
      <c r="FS7" t="s">
        <v>259</v>
      </c>
      <c r="FT7" t="s">
        <v>353</v>
      </c>
      <c r="FU7" t="s">
        <v>259</v>
      </c>
      <c r="GL7" t="s">
        <v>259</v>
      </c>
      <c r="GM7" t="s">
        <v>259</v>
      </c>
      <c r="GN7" t="s">
        <v>302</v>
      </c>
      <c r="GO7" t="s">
        <v>259</v>
      </c>
      <c r="HF7" s="5" t="s">
        <v>375</v>
      </c>
      <c r="HG7" t="s">
        <v>376</v>
      </c>
      <c r="HH7" t="s">
        <v>377</v>
      </c>
      <c r="HI7" s="5">
        <v>44287</v>
      </c>
      <c r="HZ7" t="s">
        <v>378</v>
      </c>
      <c r="IA7" t="s">
        <v>369</v>
      </c>
      <c r="IB7" t="s">
        <v>370</v>
      </c>
      <c r="IC7" t="s">
        <v>371</v>
      </c>
    </row>
    <row r="8" spans="1:253" s="8" customFormat="1" hidden="1" x14ac:dyDescent="0.3">
      <c r="A8" s="8">
        <v>1756903</v>
      </c>
      <c r="B8" s="8" t="s">
        <v>379</v>
      </c>
      <c r="D8" s="8">
        <v>1</v>
      </c>
      <c r="E8" t="s">
        <v>3307</v>
      </c>
      <c r="F8">
        <v>4</v>
      </c>
      <c r="G8">
        <v>1</v>
      </c>
      <c r="H8">
        <v>0</v>
      </c>
      <c r="I8" s="8">
        <v>2019</v>
      </c>
      <c r="J8" s="9">
        <v>2.61</v>
      </c>
      <c r="K8" s="9">
        <v>2.87</v>
      </c>
      <c r="L8" s="8">
        <f t="shared" si="0"/>
        <v>2</v>
      </c>
      <c r="M8" s="8">
        <v>2021</v>
      </c>
      <c r="N8" s="8">
        <f t="shared" si="11"/>
        <v>0</v>
      </c>
      <c r="O8" s="8">
        <v>1</v>
      </c>
      <c r="P8" s="8">
        <f t="shared" si="12"/>
        <v>0</v>
      </c>
      <c r="Q8" s="8">
        <f t="shared" si="1"/>
        <v>0</v>
      </c>
      <c r="R8" s="8">
        <f t="shared" si="13"/>
        <v>1</v>
      </c>
      <c r="S8" s="8">
        <f t="shared" si="14"/>
        <v>0</v>
      </c>
      <c r="T8" s="8">
        <v>1</v>
      </c>
      <c r="U8" s="8">
        <f t="shared" si="15"/>
        <v>2</v>
      </c>
      <c r="V8" s="8">
        <f t="shared" si="16"/>
        <v>0</v>
      </c>
      <c r="W8">
        <f t="shared" si="2"/>
        <v>0</v>
      </c>
      <c r="X8" s="8">
        <f t="shared" si="17"/>
        <v>0</v>
      </c>
      <c r="Y8" s="8">
        <f t="shared" si="18"/>
        <v>3</v>
      </c>
      <c r="Z8" s="8">
        <v>3</v>
      </c>
      <c r="AA8" s="8">
        <f t="shared" si="3"/>
        <v>1</v>
      </c>
      <c r="AB8" s="8">
        <f t="shared" si="4"/>
        <v>1</v>
      </c>
      <c r="AC8" s="8">
        <f t="shared" si="5"/>
        <v>0</v>
      </c>
      <c r="AD8" s="8">
        <f t="shared" si="6"/>
        <v>0</v>
      </c>
      <c r="AE8" s="8">
        <f t="shared" si="7"/>
        <v>0</v>
      </c>
      <c r="AF8" s="8">
        <f t="shared" si="8"/>
        <v>0</v>
      </c>
      <c r="AG8" s="8">
        <f t="shared" si="9"/>
        <v>0</v>
      </c>
      <c r="AH8" s="8">
        <f t="shared" si="10"/>
        <v>0</v>
      </c>
      <c r="AI8" s="8" t="s">
        <v>250</v>
      </c>
      <c r="AJ8" s="8" t="s">
        <v>292</v>
      </c>
      <c r="AM8" s="8" t="s">
        <v>380</v>
      </c>
      <c r="AN8" s="8" t="s">
        <v>381</v>
      </c>
      <c r="AO8" s="8" t="s">
        <v>382</v>
      </c>
      <c r="AP8" s="8" t="s">
        <v>313</v>
      </c>
      <c r="AQ8" s="8" t="s">
        <v>383</v>
      </c>
      <c r="AR8" s="8" t="s">
        <v>384</v>
      </c>
      <c r="CR8" s="8" t="s">
        <v>274</v>
      </c>
      <c r="CS8" s="8" t="s">
        <v>274</v>
      </c>
      <c r="CT8" s="8" t="s">
        <v>274</v>
      </c>
      <c r="CU8" s="8" t="s">
        <v>292</v>
      </c>
      <c r="CV8" s="8" t="s">
        <v>275</v>
      </c>
      <c r="CW8" s="8" t="s">
        <v>292</v>
      </c>
      <c r="EW8" s="8">
        <v>4</v>
      </c>
      <c r="EX8" s="8" t="s">
        <v>258</v>
      </c>
      <c r="EY8" s="8" t="s">
        <v>258</v>
      </c>
      <c r="EZ8" s="8" t="s">
        <v>278</v>
      </c>
      <c r="FA8" s="8" t="s">
        <v>258</v>
      </c>
      <c r="FR8" s="8" t="s">
        <v>385</v>
      </c>
      <c r="FS8" s="8" t="s">
        <v>386</v>
      </c>
      <c r="FT8" s="8" t="s">
        <v>284</v>
      </c>
      <c r="FU8" s="8" t="s">
        <v>387</v>
      </c>
      <c r="GL8" s="8" t="s">
        <v>262</v>
      </c>
      <c r="GM8" s="8" t="s">
        <v>262</v>
      </c>
      <c r="GN8" s="8" t="s">
        <v>262</v>
      </c>
      <c r="GO8" s="8" t="s">
        <v>262</v>
      </c>
      <c r="HF8" s="8" t="s">
        <v>388</v>
      </c>
      <c r="HG8" s="8" t="s">
        <v>389</v>
      </c>
      <c r="HH8" s="8" t="s">
        <v>390</v>
      </c>
      <c r="HI8" s="10">
        <v>43525</v>
      </c>
      <c r="HZ8" s="8" t="s">
        <v>391</v>
      </c>
      <c r="IA8" s="8" t="s">
        <v>380</v>
      </c>
      <c r="IC8" s="8" t="s">
        <v>380</v>
      </c>
    </row>
    <row r="9" spans="1:253" x14ac:dyDescent="0.3">
      <c r="A9">
        <v>1685593</v>
      </c>
      <c r="B9" t="s">
        <v>392</v>
      </c>
      <c r="C9">
        <v>1</v>
      </c>
      <c r="E9" t="s">
        <v>3304</v>
      </c>
      <c r="F9">
        <v>6</v>
      </c>
      <c r="G9">
        <v>0</v>
      </c>
      <c r="H9">
        <v>0</v>
      </c>
      <c r="I9">
        <v>2018</v>
      </c>
      <c r="J9" s="3">
        <v>12.77</v>
      </c>
      <c r="K9" s="3">
        <v>13.8</v>
      </c>
      <c r="L9">
        <f t="shared" si="0"/>
        <v>1</v>
      </c>
      <c r="M9">
        <v>2019</v>
      </c>
      <c r="N9">
        <f t="shared" si="11"/>
        <v>1</v>
      </c>
      <c r="O9">
        <v>0</v>
      </c>
      <c r="P9">
        <f t="shared" si="12"/>
        <v>0</v>
      </c>
      <c r="Q9">
        <f t="shared" si="1"/>
        <v>0</v>
      </c>
      <c r="R9">
        <f t="shared" si="13"/>
        <v>0</v>
      </c>
      <c r="S9">
        <f t="shared" si="14"/>
        <v>0</v>
      </c>
      <c r="T9">
        <v>0</v>
      </c>
      <c r="U9">
        <f t="shared" si="15"/>
        <v>1</v>
      </c>
      <c r="V9">
        <f t="shared" si="16"/>
        <v>3</v>
      </c>
      <c r="W9">
        <f t="shared" si="2"/>
        <v>0</v>
      </c>
      <c r="X9">
        <f t="shared" si="17"/>
        <v>0</v>
      </c>
      <c r="Y9">
        <f t="shared" si="18"/>
        <v>8</v>
      </c>
      <c r="Z9">
        <v>8</v>
      </c>
      <c r="AA9">
        <f t="shared" si="3"/>
        <v>1</v>
      </c>
      <c r="AB9">
        <f t="shared" si="4"/>
        <v>1</v>
      </c>
      <c r="AC9">
        <f t="shared" si="5"/>
        <v>0</v>
      </c>
      <c r="AD9">
        <f t="shared" si="6"/>
        <v>0</v>
      </c>
      <c r="AE9">
        <f t="shared" si="7"/>
        <v>0</v>
      </c>
      <c r="AF9">
        <f t="shared" si="8"/>
        <v>0</v>
      </c>
      <c r="AG9">
        <f t="shared" si="9"/>
        <v>0</v>
      </c>
      <c r="AH9">
        <f t="shared" si="10"/>
        <v>0</v>
      </c>
      <c r="AI9" t="s">
        <v>250</v>
      </c>
      <c r="AJ9" t="s">
        <v>292</v>
      </c>
      <c r="AM9" t="s">
        <v>393</v>
      </c>
      <c r="AN9" t="s">
        <v>394</v>
      </c>
      <c r="AO9" t="s">
        <v>395</v>
      </c>
      <c r="AP9" t="s">
        <v>396</v>
      </c>
      <c r="AQ9" t="s">
        <v>397</v>
      </c>
      <c r="AR9" t="s">
        <v>398</v>
      </c>
      <c r="AS9" t="s">
        <v>399</v>
      </c>
      <c r="AT9" t="s">
        <v>400</v>
      </c>
      <c r="AU9" t="s">
        <v>401</v>
      </c>
      <c r="AV9" t="s">
        <v>402</v>
      </c>
      <c r="AW9" t="s">
        <v>403</v>
      </c>
      <c r="AX9" t="s">
        <v>404</v>
      </c>
      <c r="AY9" t="s">
        <v>317</v>
      </c>
      <c r="CR9" t="s">
        <v>254</v>
      </c>
      <c r="CS9" t="s">
        <v>274</v>
      </c>
      <c r="CT9" t="s">
        <v>274</v>
      </c>
      <c r="CU9" t="s">
        <v>274</v>
      </c>
      <c r="CV9" t="s">
        <v>274</v>
      </c>
      <c r="CW9" t="s">
        <v>323</v>
      </c>
      <c r="CX9" t="s">
        <v>274</v>
      </c>
      <c r="CY9" t="s">
        <v>323</v>
      </c>
      <c r="CZ9" t="s">
        <v>324</v>
      </c>
      <c r="DA9" t="s">
        <v>292</v>
      </c>
      <c r="DB9" t="s">
        <v>274</v>
      </c>
      <c r="DC9" t="s">
        <v>274</v>
      </c>
      <c r="DD9" t="s">
        <v>274</v>
      </c>
      <c r="EW9">
        <v>7</v>
      </c>
      <c r="EX9" t="s">
        <v>257</v>
      </c>
      <c r="EY9" t="s">
        <v>258</v>
      </c>
      <c r="EZ9" t="s">
        <v>258</v>
      </c>
      <c r="FA9" t="s">
        <v>258</v>
      </c>
      <c r="FB9" t="s">
        <v>278</v>
      </c>
      <c r="FC9" t="s">
        <v>258</v>
      </c>
      <c r="FD9" t="s">
        <v>258</v>
      </c>
      <c r="FR9" t="s">
        <v>259</v>
      </c>
      <c r="FS9" t="s">
        <v>259</v>
      </c>
      <c r="FT9" t="s">
        <v>405</v>
      </c>
      <c r="FU9" t="s">
        <v>406</v>
      </c>
      <c r="FV9" t="s">
        <v>407</v>
      </c>
      <c r="FW9" t="s">
        <v>408</v>
      </c>
      <c r="FX9" t="s">
        <v>259</v>
      </c>
      <c r="GL9" t="s">
        <v>259</v>
      </c>
      <c r="GM9" t="s">
        <v>259</v>
      </c>
      <c r="GN9" t="s">
        <v>262</v>
      </c>
      <c r="GO9" t="s">
        <v>263</v>
      </c>
      <c r="GP9" t="s">
        <v>263</v>
      </c>
      <c r="GQ9" t="s">
        <v>263</v>
      </c>
      <c r="GR9" t="s">
        <v>259</v>
      </c>
      <c r="HF9" t="s">
        <v>264</v>
      </c>
      <c r="HG9" t="s">
        <v>409</v>
      </c>
      <c r="HH9" t="s">
        <v>410</v>
      </c>
      <c r="HI9" t="s">
        <v>411</v>
      </c>
      <c r="HJ9">
        <v>2022</v>
      </c>
      <c r="HK9" s="5">
        <v>45231</v>
      </c>
      <c r="HL9" t="s">
        <v>412</v>
      </c>
      <c r="HZ9" t="s">
        <v>393</v>
      </c>
      <c r="IA9" t="s">
        <v>394</v>
      </c>
      <c r="IB9" t="s">
        <v>413</v>
      </c>
      <c r="IC9" t="s">
        <v>414</v>
      </c>
      <c r="ID9" t="s">
        <v>259</v>
      </c>
      <c r="IE9" t="s">
        <v>415</v>
      </c>
      <c r="IF9" t="s">
        <v>317</v>
      </c>
    </row>
    <row r="10" spans="1:253" x14ac:dyDescent="0.3">
      <c r="A10">
        <v>891652</v>
      </c>
      <c r="B10" t="s">
        <v>416</v>
      </c>
      <c r="D10">
        <v>1</v>
      </c>
      <c r="E10" t="s">
        <v>3308</v>
      </c>
      <c r="F10">
        <v>3</v>
      </c>
      <c r="G10">
        <v>0</v>
      </c>
      <c r="H10">
        <v>0</v>
      </c>
      <c r="I10">
        <v>2016</v>
      </c>
      <c r="J10" s="3">
        <v>7.82</v>
      </c>
      <c r="K10" s="3">
        <v>8.6</v>
      </c>
      <c r="L10">
        <f t="shared" si="0"/>
        <v>2</v>
      </c>
      <c r="M10">
        <v>2018</v>
      </c>
      <c r="N10">
        <f>COUNTIFS(CR10:EV10,"=university")</f>
        <v>0</v>
      </c>
      <c r="O10">
        <v>0</v>
      </c>
      <c r="P10">
        <f>COUNTIFS(CR10:EV10,"=*government**")</f>
        <v>0</v>
      </c>
      <c r="Q10">
        <f t="shared" si="1"/>
        <v>1</v>
      </c>
      <c r="R10">
        <f>COUNTIF(CR10:EV10,"*angel*")</f>
        <v>0</v>
      </c>
      <c r="S10">
        <f>COUNTIF(CR10:EV10,"*family_office*")</f>
        <v>1</v>
      </c>
      <c r="T10">
        <v>1</v>
      </c>
      <c r="U10">
        <f>COUNTIF(CR10:EV10,"*accelerator*")</f>
        <v>2</v>
      </c>
      <c r="V10">
        <f>COUNTIF(CR10:EV10,"*corporate*")</f>
        <v>0</v>
      </c>
      <c r="W10">
        <f t="shared" si="2"/>
        <v>0</v>
      </c>
      <c r="X10">
        <f>COUNTIF(CR10:EV10,"*crowdfunding*")</f>
        <v>0</v>
      </c>
      <c r="Y10">
        <f>COUNTIF(CR10:EV10,"*venture_capital*")</f>
        <v>1</v>
      </c>
      <c r="Z10">
        <v>2</v>
      </c>
      <c r="AA10">
        <f t="shared" si="3"/>
        <v>1</v>
      </c>
      <c r="AB10">
        <f t="shared" si="4"/>
        <v>1</v>
      </c>
      <c r="AC10">
        <f t="shared" si="5"/>
        <v>0</v>
      </c>
      <c r="AD10">
        <f t="shared" si="6"/>
        <v>0</v>
      </c>
      <c r="AE10">
        <f t="shared" si="7"/>
        <v>0</v>
      </c>
      <c r="AF10">
        <f t="shared" si="8"/>
        <v>0</v>
      </c>
      <c r="AG10">
        <f t="shared" si="9"/>
        <v>0</v>
      </c>
      <c r="AH10">
        <f t="shared" si="10"/>
        <v>0</v>
      </c>
      <c r="AI10" t="s">
        <v>250</v>
      </c>
      <c r="AJ10" t="s">
        <v>292</v>
      </c>
      <c r="AM10" t="s">
        <v>417</v>
      </c>
      <c r="AN10" t="s">
        <v>418</v>
      </c>
      <c r="AO10" t="s">
        <v>419</v>
      </c>
      <c r="AP10" t="s">
        <v>420</v>
      </c>
      <c r="AQ10" t="s">
        <v>335</v>
      </c>
      <c r="AR10" t="s">
        <v>421</v>
      </c>
      <c r="CR10" t="s">
        <v>292</v>
      </c>
      <c r="CS10" t="s">
        <v>372</v>
      </c>
      <c r="CT10" t="s">
        <v>292</v>
      </c>
      <c r="CU10" t="s">
        <v>274</v>
      </c>
      <c r="CV10" t="s">
        <v>422</v>
      </c>
      <c r="CW10" t="s">
        <v>423</v>
      </c>
      <c r="EW10">
        <v>5</v>
      </c>
      <c r="EX10" t="s">
        <v>257</v>
      </c>
      <c r="EY10" t="s">
        <v>258</v>
      </c>
      <c r="EZ10" t="s">
        <v>258</v>
      </c>
      <c r="FA10" t="s">
        <v>278</v>
      </c>
      <c r="FB10" t="s">
        <v>347</v>
      </c>
      <c r="FR10" t="s">
        <v>259</v>
      </c>
      <c r="FS10" t="s">
        <v>259</v>
      </c>
      <c r="FT10">
        <v>1</v>
      </c>
      <c r="FU10" t="s">
        <v>424</v>
      </c>
      <c r="FV10" t="s">
        <v>425</v>
      </c>
      <c r="GL10" t="s">
        <v>259</v>
      </c>
      <c r="GM10" t="s">
        <v>259</v>
      </c>
      <c r="GN10" t="s">
        <v>302</v>
      </c>
      <c r="GO10" t="s">
        <v>262</v>
      </c>
      <c r="GP10" t="s">
        <v>262</v>
      </c>
      <c r="HF10" t="s">
        <v>426</v>
      </c>
      <c r="HG10" t="s">
        <v>427</v>
      </c>
      <c r="HH10" t="s">
        <v>428</v>
      </c>
      <c r="HI10" t="s">
        <v>429</v>
      </c>
      <c r="HJ10" t="s">
        <v>430</v>
      </c>
      <c r="HZ10" t="s">
        <v>418</v>
      </c>
      <c r="IA10" t="s">
        <v>419</v>
      </c>
      <c r="IB10" t="s">
        <v>420</v>
      </c>
      <c r="IC10" t="s">
        <v>335</v>
      </c>
      <c r="ID10" t="s">
        <v>431</v>
      </c>
    </row>
    <row r="11" spans="1:253" hidden="1" x14ac:dyDescent="0.3">
      <c r="A11">
        <v>882265</v>
      </c>
      <c r="B11" t="s">
        <v>432</v>
      </c>
      <c r="D11">
        <v>1</v>
      </c>
      <c r="E11" t="s">
        <v>3304</v>
      </c>
      <c r="F11">
        <v>2</v>
      </c>
      <c r="G11">
        <v>0</v>
      </c>
      <c r="H11">
        <v>1</v>
      </c>
      <c r="I11">
        <v>2013</v>
      </c>
      <c r="J11" s="3">
        <v>2.87</v>
      </c>
      <c r="K11" s="3">
        <v>3.1</v>
      </c>
      <c r="L11">
        <f t="shared" si="0"/>
        <v>3</v>
      </c>
      <c r="M11">
        <v>2016</v>
      </c>
      <c r="N11">
        <f t="shared" si="11"/>
        <v>0</v>
      </c>
      <c r="O11">
        <v>0</v>
      </c>
      <c r="P11">
        <f t="shared" si="12"/>
        <v>1</v>
      </c>
      <c r="Q11">
        <f t="shared" si="1"/>
        <v>0</v>
      </c>
      <c r="R11">
        <f t="shared" si="13"/>
        <v>0</v>
      </c>
      <c r="S11">
        <f t="shared" si="14"/>
        <v>0</v>
      </c>
      <c r="T11">
        <v>0</v>
      </c>
      <c r="U11">
        <f t="shared" si="15"/>
        <v>1</v>
      </c>
      <c r="V11">
        <f t="shared" si="16"/>
        <v>0</v>
      </c>
      <c r="W11">
        <f t="shared" si="2"/>
        <v>0</v>
      </c>
      <c r="X11">
        <f t="shared" si="17"/>
        <v>0</v>
      </c>
      <c r="Y11">
        <f t="shared" si="18"/>
        <v>5</v>
      </c>
      <c r="Z11">
        <v>5</v>
      </c>
      <c r="AA11">
        <f t="shared" si="3"/>
        <v>1</v>
      </c>
      <c r="AB11">
        <f t="shared" si="4"/>
        <v>1</v>
      </c>
      <c r="AC11">
        <f t="shared" si="5"/>
        <v>0</v>
      </c>
      <c r="AD11">
        <f t="shared" si="6"/>
        <v>0</v>
      </c>
      <c r="AE11">
        <f t="shared" si="7"/>
        <v>0</v>
      </c>
      <c r="AF11">
        <f t="shared" si="8"/>
        <v>0</v>
      </c>
      <c r="AG11">
        <f t="shared" si="9"/>
        <v>0</v>
      </c>
      <c r="AH11">
        <f t="shared" si="10"/>
        <v>0</v>
      </c>
      <c r="AI11" t="s">
        <v>250</v>
      </c>
      <c r="AJ11" t="s">
        <v>292</v>
      </c>
      <c r="AM11" t="s">
        <v>433</v>
      </c>
      <c r="AN11" t="s">
        <v>434</v>
      </c>
      <c r="AO11" t="s">
        <v>435</v>
      </c>
      <c r="AP11" t="s">
        <v>436</v>
      </c>
      <c r="AQ11" t="s">
        <v>437</v>
      </c>
      <c r="AR11" t="s">
        <v>438</v>
      </c>
      <c r="AS11" t="s">
        <v>272</v>
      </c>
      <c r="CR11" t="s">
        <v>292</v>
      </c>
      <c r="CS11" t="s">
        <v>255</v>
      </c>
      <c r="CT11" t="s">
        <v>274</v>
      </c>
      <c r="CU11" t="s">
        <v>274</v>
      </c>
      <c r="CV11" t="s">
        <v>274</v>
      </c>
      <c r="CW11" t="s">
        <v>274</v>
      </c>
      <c r="CX11" t="s">
        <v>299</v>
      </c>
      <c r="EW11">
        <v>3</v>
      </c>
      <c r="EX11" t="s">
        <v>300</v>
      </c>
      <c r="EY11" t="s">
        <v>258</v>
      </c>
      <c r="EZ11" t="s">
        <v>278</v>
      </c>
      <c r="FR11" t="s">
        <v>259</v>
      </c>
      <c r="FS11" t="s">
        <v>439</v>
      </c>
      <c r="FT11">
        <v>0.95</v>
      </c>
      <c r="GL11" t="s">
        <v>262</v>
      </c>
      <c r="GM11" t="s">
        <v>302</v>
      </c>
      <c r="GN11" t="s">
        <v>263</v>
      </c>
      <c r="HF11" s="5">
        <v>41365</v>
      </c>
      <c r="HG11" t="s">
        <v>440</v>
      </c>
      <c r="HH11" t="s">
        <v>359</v>
      </c>
      <c r="HZ11" t="s">
        <v>433</v>
      </c>
      <c r="IA11" t="s">
        <v>441</v>
      </c>
      <c r="IB11" t="s">
        <v>434</v>
      </c>
    </row>
    <row r="12" spans="1:253" hidden="1" x14ac:dyDescent="0.3">
      <c r="A12">
        <v>2485111</v>
      </c>
      <c r="B12" t="s">
        <v>442</v>
      </c>
      <c r="D12">
        <v>1</v>
      </c>
      <c r="E12" t="s">
        <v>3309</v>
      </c>
      <c r="F12">
        <v>2</v>
      </c>
      <c r="G12">
        <v>0</v>
      </c>
      <c r="H12">
        <v>0</v>
      </c>
      <c r="I12">
        <v>2013</v>
      </c>
      <c r="J12" s="3">
        <v>7.7</v>
      </c>
      <c r="K12" s="3">
        <v>8.4700000000000006</v>
      </c>
      <c r="L12">
        <f t="shared" si="0"/>
        <v>8</v>
      </c>
      <c r="M12">
        <v>2021</v>
      </c>
      <c r="N12">
        <f t="shared" si="11"/>
        <v>0</v>
      </c>
      <c r="O12">
        <v>0</v>
      </c>
      <c r="P12">
        <f t="shared" si="12"/>
        <v>0</v>
      </c>
      <c r="Q12">
        <f t="shared" si="1"/>
        <v>0</v>
      </c>
      <c r="R12">
        <f t="shared" si="13"/>
        <v>0</v>
      </c>
      <c r="S12">
        <f t="shared" si="14"/>
        <v>0</v>
      </c>
      <c r="T12">
        <v>0</v>
      </c>
      <c r="U12">
        <f t="shared" si="15"/>
        <v>0</v>
      </c>
      <c r="V12">
        <f t="shared" si="16"/>
        <v>0</v>
      </c>
      <c r="W12">
        <f t="shared" si="2"/>
        <v>1</v>
      </c>
      <c r="X12">
        <f t="shared" si="17"/>
        <v>0</v>
      </c>
      <c r="Y12">
        <f t="shared" si="18"/>
        <v>2</v>
      </c>
      <c r="Z12">
        <v>3</v>
      </c>
      <c r="AA12">
        <f t="shared" si="3"/>
        <v>1</v>
      </c>
      <c r="AB12">
        <f t="shared" si="4"/>
        <v>0</v>
      </c>
      <c r="AC12">
        <f t="shared" si="5"/>
        <v>0</v>
      </c>
      <c r="AD12">
        <f t="shared" si="6"/>
        <v>0</v>
      </c>
      <c r="AE12">
        <f t="shared" si="7"/>
        <v>0</v>
      </c>
      <c r="AF12">
        <f t="shared" si="8"/>
        <v>0</v>
      </c>
      <c r="AG12">
        <f t="shared" si="9"/>
        <v>0</v>
      </c>
      <c r="AH12">
        <f t="shared" si="10"/>
        <v>0</v>
      </c>
      <c r="AI12" t="s">
        <v>250</v>
      </c>
      <c r="AM12" t="s">
        <v>443</v>
      </c>
      <c r="AN12" t="s">
        <v>444</v>
      </c>
      <c r="AO12" t="s">
        <v>445</v>
      </c>
      <c r="CR12" t="s">
        <v>274</v>
      </c>
      <c r="CS12" t="s">
        <v>256</v>
      </c>
      <c r="CT12" t="s">
        <v>274</v>
      </c>
      <c r="EW12">
        <v>2</v>
      </c>
      <c r="EX12" t="s">
        <v>279</v>
      </c>
      <c r="EY12" t="s">
        <v>279</v>
      </c>
      <c r="FR12">
        <v>40</v>
      </c>
      <c r="FS12">
        <v>30</v>
      </c>
      <c r="GL12" t="s">
        <v>446</v>
      </c>
      <c r="GM12" t="s">
        <v>446</v>
      </c>
      <c r="HF12" t="s">
        <v>447</v>
      </c>
      <c r="HG12" t="s">
        <v>448</v>
      </c>
      <c r="HZ12" t="s">
        <v>449</v>
      </c>
      <c r="IA12" t="s">
        <v>449</v>
      </c>
    </row>
    <row r="13" spans="1:253" hidden="1" x14ac:dyDescent="0.3">
      <c r="A13">
        <v>1765866</v>
      </c>
      <c r="B13" t="s">
        <v>450</v>
      </c>
      <c r="C13">
        <v>1</v>
      </c>
      <c r="E13" t="s">
        <v>3304</v>
      </c>
      <c r="F13">
        <v>6</v>
      </c>
      <c r="G13">
        <v>0</v>
      </c>
      <c r="H13">
        <v>0</v>
      </c>
      <c r="I13">
        <v>2015</v>
      </c>
      <c r="J13" s="3">
        <v>10.45</v>
      </c>
      <c r="K13" s="3">
        <v>11.5</v>
      </c>
      <c r="L13">
        <f t="shared" si="0"/>
        <v>4</v>
      </c>
      <c r="M13">
        <v>2019</v>
      </c>
      <c r="N13">
        <f t="shared" si="11"/>
        <v>0</v>
      </c>
      <c r="O13">
        <v>0</v>
      </c>
      <c r="P13">
        <f t="shared" si="12"/>
        <v>0</v>
      </c>
      <c r="Q13">
        <f t="shared" si="1"/>
        <v>0</v>
      </c>
      <c r="R13">
        <f t="shared" si="13"/>
        <v>0</v>
      </c>
      <c r="S13">
        <f t="shared" si="14"/>
        <v>0</v>
      </c>
      <c r="T13">
        <v>0</v>
      </c>
      <c r="U13">
        <f t="shared" si="15"/>
        <v>0</v>
      </c>
      <c r="V13">
        <f t="shared" si="16"/>
        <v>0</v>
      </c>
      <c r="W13">
        <f t="shared" si="2"/>
        <v>1</v>
      </c>
      <c r="X13">
        <f t="shared" si="17"/>
        <v>0</v>
      </c>
      <c r="Y13">
        <f t="shared" si="18"/>
        <v>2</v>
      </c>
      <c r="Z13">
        <v>3</v>
      </c>
      <c r="AA13">
        <f t="shared" si="3"/>
        <v>1</v>
      </c>
      <c r="AB13">
        <f t="shared" si="4"/>
        <v>0</v>
      </c>
      <c r="AC13">
        <f t="shared" si="5"/>
        <v>0</v>
      </c>
      <c r="AD13">
        <f t="shared" si="6"/>
        <v>0</v>
      </c>
      <c r="AE13">
        <f t="shared" si="7"/>
        <v>0</v>
      </c>
      <c r="AF13">
        <f t="shared" si="8"/>
        <v>0</v>
      </c>
      <c r="AG13">
        <f t="shared" si="9"/>
        <v>0</v>
      </c>
      <c r="AH13">
        <f t="shared" si="10"/>
        <v>0</v>
      </c>
      <c r="AI13" t="s">
        <v>250</v>
      </c>
      <c r="AM13" t="s">
        <v>394</v>
      </c>
      <c r="AN13" t="s">
        <v>253</v>
      </c>
      <c r="AO13" t="s">
        <v>451</v>
      </c>
      <c r="CR13" t="s">
        <v>274</v>
      </c>
      <c r="CS13" t="s">
        <v>256</v>
      </c>
      <c r="CT13" t="s">
        <v>274</v>
      </c>
      <c r="EW13">
        <v>2</v>
      </c>
      <c r="EX13" t="s">
        <v>277</v>
      </c>
      <c r="EY13" t="s">
        <v>277</v>
      </c>
      <c r="FR13" t="s">
        <v>452</v>
      </c>
      <c r="FS13">
        <v>7</v>
      </c>
      <c r="GL13" t="s">
        <v>262</v>
      </c>
      <c r="GM13" t="s">
        <v>262</v>
      </c>
      <c r="HF13" t="s">
        <v>453</v>
      </c>
      <c r="HG13" t="s">
        <v>330</v>
      </c>
      <c r="HZ13" t="s">
        <v>394</v>
      </c>
      <c r="IA13" t="s">
        <v>454</v>
      </c>
    </row>
    <row r="14" spans="1:253" hidden="1" x14ac:dyDescent="0.3">
      <c r="A14">
        <v>3725272</v>
      </c>
      <c r="B14" t="s">
        <v>455</v>
      </c>
      <c r="C14">
        <v>1</v>
      </c>
      <c r="E14" t="s">
        <v>3310</v>
      </c>
      <c r="F14">
        <v>5</v>
      </c>
      <c r="G14">
        <v>1</v>
      </c>
      <c r="H14">
        <v>5</v>
      </c>
      <c r="I14">
        <v>2019</v>
      </c>
      <c r="J14" s="3">
        <v>1</v>
      </c>
      <c r="K14" s="3">
        <v>1.1000000000000001</v>
      </c>
      <c r="L14">
        <f t="shared" si="0"/>
        <v>3</v>
      </c>
      <c r="M14">
        <v>2022</v>
      </c>
      <c r="N14">
        <f t="shared" si="11"/>
        <v>0</v>
      </c>
      <c r="O14">
        <v>0</v>
      </c>
      <c r="P14">
        <f t="shared" si="12"/>
        <v>0</v>
      </c>
      <c r="Q14">
        <f t="shared" si="1"/>
        <v>0</v>
      </c>
      <c r="R14">
        <f t="shared" si="13"/>
        <v>8</v>
      </c>
      <c r="S14">
        <f t="shared" si="14"/>
        <v>0</v>
      </c>
      <c r="T14">
        <v>8</v>
      </c>
      <c r="U14">
        <f t="shared" si="15"/>
        <v>1</v>
      </c>
      <c r="V14">
        <f t="shared" si="16"/>
        <v>1</v>
      </c>
      <c r="W14">
        <f t="shared" si="2"/>
        <v>0</v>
      </c>
      <c r="X14">
        <f t="shared" si="17"/>
        <v>0</v>
      </c>
      <c r="Y14">
        <f t="shared" si="18"/>
        <v>1</v>
      </c>
      <c r="Z14">
        <v>1</v>
      </c>
      <c r="AA14">
        <f t="shared" si="3"/>
        <v>1</v>
      </c>
      <c r="AB14">
        <f t="shared" si="4"/>
        <v>1</v>
      </c>
      <c r="AC14">
        <f t="shared" si="5"/>
        <v>1</v>
      </c>
      <c r="AD14">
        <f t="shared" si="6"/>
        <v>0</v>
      </c>
      <c r="AE14">
        <f t="shared" si="7"/>
        <v>0</v>
      </c>
      <c r="AF14">
        <f t="shared" si="8"/>
        <v>0</v>
      </c>
      <c r="AG14">
        <f t="shared" si="9"/>
        <v>0</v>
      </c>
      <c r="AH14">
        <f t="shared" si="10"/>
        <v>0</v>
      </c>
      <c r="AI14" t="s">
        <v>366</v>
      </c>
      <c r="AJ14" t="s">
        <v>250</v>
      </c>
      <c r="AK14" t="s">
        <v>292</v>
      </c>
      <c r="AM14" t="s">
        <v>456</v>
      </c>
      <c r="AN14" t="s">
        <v>457</v>
      </c>
      <c r="AO14" t="s">
        <v>458</v>
      </c>
      <c r="AP14" t="s">
        <v>459</v>
      </c>
      <c r="AQ14" t="s">
        <v>460</v>
      </c>
      <c r="AR14" t="s">
        <v>461</v>
      </c>
      <c r="AS14" t="s">
        <v>462</v>
      </c>
      <c r="AT14" t="s">
        <v>463</v>
      </c>
      <c r="AU14" t="s">
        <v>464</v>
      </c>
      <c r="AV14" t="s">
        <v>465</v>
      </c>
      <c r="AW14" t="s">
        <v>466</v>
      </c>
      <c r="CR14" t="s">
        <v>374</v>
      </c>
      <c r="CS14" t="s">
        <v>292</v>
      </c>
      <c r="CT14" t="s">
        <v>274</v>
      </c>
      <c r="CU14" t="s">
        <v>374</v>
      </c>
      <c r="CV14" t="s">
        <v>374</v>
      </c>
      <c r="CW14" t="s">
        <v>275</v>
      </c>
      <c r="CX14" t="s">
        <v>374</v>
      </c>
      <c r="CY14" t="s">
        <v>374</v>
      </c>
      <c r="CZ14" t="s">
        <v>374</v>
      </c>
      <c r="DA14" t="s">
        <v>374</v>
      </c>
      <c r="DB14" t="s">
        <v>324</v>
      </c>
      <c r="EW14">
        <v>1</v>
      </c>
      <c r="EX14" t="s">
        <v>258</v>
      </c>
      <c r="FR14">
        <v>1</v>
      </c>
      <c r="GL14" t="s">
        <v>302</v>
      </c>
      <c r="HF14" s="5">
        <v>44621</v>
      </c>
      <c r="HZ14" t="s">
        <v>467</v>
      </c>
    </row>
    <row r="15" spans="1:253" hidden="1" x14ac:dyDescent="0.3">
      <c r="A15">
        <v>956931</v>
      </c>
      <c r="B15" t="s">
        <v>468</v>
      </c>
      <c r="C15">
        <v>1</v>
      </c>
      <c r="E15" t="s">
        <v>3311</v>
      </c>
      <c r="F15">
        <v>5</v>
      </c>
      <c r="G15">
        <v>0</v>
      </c>
      <c r="H15">
        <v>1</v>
      </c>
      <c r="I15">
        <v>2014</v>
      </c>
      <c r="J15" s="3">
        <v>6.57</v>
      </c>
      <c r="K15" s="3">
        <v>7.1</v>
      </c>
      <c r="L15">
        <f t="shared" si="0"/>
        <v>6</v>
      </c>
      <c r="M15">
        <v>2020</v>
      </c>
      <c r="N15">
        <f t="shared" si="11"/>
        <v>0</v>
      </c>
      <c r="O15">
        <v>0</v>
      </c>
      <c r="P15">
        <f t="shared" si="12"/>
        <v>1</v>
      </c>
      <c r="Q15">
        <f t="shared" si="1"/>
        <v>1</v>
      </c>
      <c r="R15">
        <f t="shared" si="13"/>
        <v>0</v>
      </c>
      <c r="S15">
        <f t="shared" si="14"/>
        <v>0</v>
      </c>
      <c r="T15">
        <v>0</v>
      </c>
      <c r="U15">
        <f t="shared" si="15"/>
        <v>0</v>
      </c>
      <c r="V15">
        <f t="shared" si="16"/>
        <v>1</v>
      </c>
      <c r="W15">
        <f t="shared" si="2"/>
        <v>0</v>
      </c>
      <c r="X15">
        <f t="shared" si="17"/>
        <v>0</v>
      </c>
      <c r="Y15">
        <f t="shared" si="18"/>
        <v>3</v>
      </c>
      <c r="Z15">
        <v>2</v>
      </c>
      <c r="AA15">
        <f t="shared" si="3"/>
        <v>1</v>
      </c>
      <c r="AB15">
        <f t="shared" si="4"/>
        <v>1</v>
      </c>
      <c r="AC15">
        <f t="shared" si="5"/>
        <v>0</v>
      </c>
      <c r="AD15">
        <f t="shared" si="6"/>
        <v>0</v>
      </c>
      <c r="AE15">
        <f t="shared" si="7"/>
        <v>0</v>
      </c>
      <c r="AF15">
        <f t="shared" si="8"/>
        <v>0</v>
      </c>
      <c r="AG15">
        <f t="shared" si="9"/>
        <v>0</v>
      </c>
      <c r="AH15">
        <f t="shared" si="10"/>
        <v>0</v>
      </c>
      <c r="AI15" t="s">
        <v>250</v>
      </c>
      <c r="AJ15" t="s">
        <v>292</v>
      </c>
      <c r="AM15" t="s">
        <v>469</v>
      </c>
      <c r="AN15" t="s">
        <v>470</v>
      </c>
      <c r="AO15" t="s">
        <v>471</v>
      </c>
      <c r="AP15" t="s">
        <v>472</v>
      </c>
      <c r="AQ15" t="s">
        <v>335</v>
      </c>
      <c r="AR15" t="s">
        <v>473</v>
      </c>
      <c r="CR15" t="s">
        <v>274</v>
      </c>
      <c r="CS15" t="s">
        <v>474</v>
      </c>
      <c r="CT15" t="s">
        <v>323</v>
      </c>
      <c r="CU15" t="s">
        <v>274</v>
      </c>
      <c r="CV15" t="s">
        <v>299</v>
      </c>
      <c r="CW15" t="s">
        <v>274</v>
      </c>
      <c r="EW15">
        <v>4</v>
      </c>
      <c r="EX15" t="s">
        <v>259</v>
      </c>
      <c r="EY15" t="s">
        <v>347</v>
      </c>
      <c r="EZ15" t="s">
        <v>278</v>
      </c>
      <c r="FA15" t="s">
        <v>277</v>
      </c>
      <c r="FR15" t="s">
        <v>259</v>
      </c>
      <c r="FS15">
        <v>4</v>
      </c>
      <c r="FT15" t="s">
        <v>475</v>
      </c>
      <c r="FU15" t="s">
        <v>259</v>
      </c>
      <c r="GL15" t="s">
        <v>262</v>
      </c>
      <c r="GM15" t="s">
        <v>302</v>
      </c>
      <c r="GN15" t="s">
        <v>302</v>
      </c>
      <c r="GO15" t="s">
        <v>259</v>
      </c>
      <c r="HF15">
        <v>2015</v>
      </c>
      <c r="HG15" t="s">
        <v>476</v>
      </c>
      <c r="HH15" t="s">
        <v>477</v>
      </c>
      <c r="HI15" t="s">
        <v>477</v>
      </c>
      <c r="HZ15" t="s">
        <v>470</v>
      </c>
      <c r="IA15" t="s">
        <v>478</v>
      </c>
      <c r="IB15" t="s">
        <v>335</v>
      </c>
      <c r="IC15" t="s">
        <v>473</v>
      </c>
    </row>
    <row r="16" spans="1:253" hidden="1" x14ac:dyDescent="0.3">
      <c r="A16">
        <v>1534489</v>
      </c>
      <c r="B16" t="s">
        <v>479</v>
      </c>
      <c r="C16">
        <v>1</v>
      </c>
      <c r="E16" t="s">
        <v>3304</v>
      </c>
      <c r="F16">
        <v>5</v>
      </c>
      <c r="G16">
        <v>1</v>
      </c>
      <c r="H16">
        <v>2</v>
      </c>
      <c r="I16">
        <v>2016</v>
      </c>
      <c r="J16" s="3">
        <v>1.61</v>
      </c>
      <c r="K16" s="3">
        <v>1.77</v>
      </c>
      <c r="L16">
        <f t="shared" si="0"/>
        <v>2</v>
      </c>
      <c r="M16">
        <v>2018</v>
      </c>
      <c r="N16">
        <f>COUNTIFS(CR16:EV16,"=university")</f>
        <v>0</v>
      </c>
      <c r="O16">
        <v>0</v>
      </c>
      <c r="P16">
        <f>COUNTIFS(CR16:EV16,"=*government**")</f>
        <v>1</v>
      </c>
      <c r="Q16">
        <f t="shared" si="1"/>
        <v>1</v>
      </c>
      <c r="R16">
        <f>COUNTIF(CR16:EV16,"*angel*")</f>
        <v>0</v>
      </c>
      <c r="S16">
        <f>COUNTIF(CR16:EV16,"*family_office*")</f>
        <v>0</v>
      </c>
      <c r="T16">
        <v>0</v>
      </c>
      <c r="U16">
        <f>COUNTIF(CR16:EV16,"*accelerator*")</f>
        <v>3</v>
      </c>
      <c r="V16">
        <f>COUNTIF(CR16:EV16,"*corporate*")</f>
        <v>0</v>
      </c>
      <c r="W16">
        <f t="shared" si="2"/>
        <v>0</v>
      </c>
      <c r="X16">
        <f>COUNTIF(CR16:EV16,"*crowdfunding*")</f>
        <v>0</v>
      </c>
      <c r="Y16">
        <f>COUNTIF(CR16:EV16,"*venture_capital*")</f>
        <v>1</v>
      </c>
      <c r="Z16">
        <v>2</v>
      </c>
      <c r="AA16">
        <f t="shared" si="3"/>
        <v>1</v>
      </c>
      <c r="AB16">
        <f t="shared" si="4"/>
        <v>1</v>
      </c>
      <c r="AC16">
        <f t="shared" si="5"/>
        <v>0</v>
      </c>
      <c r="AD16">
        <f t="shared" si="6"/>
        <v>0</v>
      </c>
      <c r="AE16">
        <f t="shared" si="7"/>
        <v>0</v>
      </c>
      <c r="AF16">
        <f t="shared" si="8"/>
        <v>0</v>
      </c>
      <c r="AG16">
        <f t="shared" si="9"/>
        <v>0</v>
      </c>
      <c r="AH16">
        <f t="shared" si="10"/>
        <v>0</v>
      </c>
      <c r="AI16" t="s">
        <v>250</v>
      </c>
      <c r="AJ16" t="s">
        <v>292</v>
      </c>
      <c r="AM16" t="s">
        <v>480</v>
      </c>
      <c r="AN16" t="s">
        <v>481</v>
      </c>
      <c r="AO16" t="s">
        <v>335</v>
      </c>
      <c r="AP16" t="s">
        <v>482</v>
      </c>
      <c r="AQ16" t="s">
        <v>394</v>
      </c>
      <c r="CR16" t="s">
        <v>292</v>
      </c>
      <c r="CS16" t="s">
        <v>292</v>
      </c>
      <c r="CT16" t="s">
        <v>299</v>
      </c>
      <c r="CU16" t="s">
        <v>292</v>
      </c>
      <c r="CV16" t="s">
        <v>274</v>
      </c>
      <c r="EW16">
        <v>5</v>
      </c>
      <c r="EX16" t="s">
        <v>300</v>
      </c>
      <c r="EY16" t="s">
        <v>278</v>
      </c>
      <c r="EZ16" t="s">
        <v>300</v>
      </c>
      <c r="FA16" t="s">
        <v>258</v>
      </c>
      <c r="FB16" t="s">
        <v>278</v>
      </c>
      <c r="FR16" t="s">
        <v>281</v>
      </c>
      <c r="FS16" t="s">
        <v>281</v>
      </c>
      <c r="FT16" t="s">
        <v>259</v>
      </c>
      <c r="FU16" t="s">
        <v>259</v>
      </c>
      <c r="FV16" t="s">
        <v>483</v>
      </c>
      <c r="GL16" t="s">
        <v>302</v>
      </c>
      <c r="GM16" t="s">
        <v>302</v>
      </c>
      <c r="GN16" t="s">
        <v>262</v>
      </c>
      <c r="GO16" t="s">
        <v>302</v>
      </c>
      <c r="GP16" t="s">
        <v>302</v>
      </c>
      <c r="HF16" t="s">
        <v>376</v>
      </c>
      <c r="HG16" t="s">
        <v>484</v>
      </c>
      <c r="HH16" t="s">
        <v>328</v>
      </c>
      <c r="HI16" t="s">
        <v>377</v>
      </c>
      <c r="HJ16" t="s">
        <v>485</v>
      </c>
      <c r="HZ16" t="s">
        <v>481</v>
      </c>
      <c r="IA16" t="s">
        <v>335</v>
      </c>
      <c r="IB16" t="s">
        <v>482</v>
      </c>
      <c r="IC16" t="s">
        <v>394</v>
      </c>
      <c r="ID16" t="s">
        <v>335</v>
      </c>
    </row>
    <row r="17" spans="1:247" hidden="1" x14ac:dyDescent="0.3">
      <c r="A17">
        <v>882632</v>
      </c>
      <c r="B17" t="s">
        <v>486</v>
      </c>
      <c r="D17">
        <v>1</v>
      </c>
      <c r="E17" t="s">
        <v>3305</v>
      </c>
      <c r="F17">
        <v>2</v>
      </c>
      <c r="G17">
        <v>2</v>
      </c>
      <c r="H17">
        <v>0</v>
      </c>
      <c r="I17">
        <v>2015</v>
      </c>
      <c r="J17" s="3">
        <v>1.66</v>
      </c>
      <c r="K17" s="3">
        <v>1.83</v>
      </c>
      <c r="L17">
        <f t="shared" si="0"/>
        <v>1</v>
      </c>
      <c r="M17">
        <v>2016</v>
      </c>
      <c r="N17">
        <f>COUNTIFS(CS17:EV17,"=university")</f>
        <v>0</v>
      </c>
      <c r="O17">
        <v>0</v>
      </c>
      <c r="P17">
        <f>COUNTIFS(CS17:EV17,"=*government**")</f>
        <v>1</v>
      </c>
      <c r="Q17">
        <f>COUNTIFS(AO17:CQ17,"=*European Innovation Council*")</f>
        <v>0</v>
      </c>
      <c r="R17">
        <f>COUNTIF(CS17:EV17,"*angel*")</f>
        <v>1</v>
      </c>
      <c r="S17">
        <f>COUNTIF(CS17:EV17,"*family_office*")</f>
        <v>0</v>
      </c>
      <c r="T17">
        <v>1</v>
      </c>
      <c r="U17">
        <f>COUNTIF(CS17:EV17,"*accelerator*")</f>
        <v>0</v>
      </c>
      <c r="V17">
        <f>COUNTIF(CS17:EV17,"*corporate*")</f>
        <v>0</v>
      </c>
      <c r="W17">
        <f t="shared" si="2"/>
        <v>0</v>
      </c>
      <c r="X17">
        <f>COUNTIF(CS17:EV17,"*crowdfunding*")</f>
        <v>0</v>
      </c>
      <c r="Y17">
        <f>COUNTIF(CS17:EV17,"*venture_capital*")</f>
        <v>4</v>
      </c>
      <c r="Z17">
        <v>4</v>
      </c>
      <c r="AA17">
        <f>COUNTIFS(AI17:AM17,"=Venture Capital")</f>
        <v>1</v>
      </c>
      <c r="AB17">
        <f>COUNTIFS(AI17:AM17,"=accelerator")</f>
        <v>1</v>
      </c>
      <c r="AC17">
        <f>COUNTIFS(AI17:AM17,"=Angel")</f>
        <v>0</v>
      </c>
      <c r="AD17">
        <f>COUNTIFS(AI17:AM17,"=bootstrapped")</f>
        <v>0</v>
      </c>
      <c r="AE17">
        <f>COUNTIFS(AI17:AM17,"=Crowdfunded")</f>
        <v>0</v>
      </c>
      <c r="AF17">
        <f>COUNTIFS(AI17:AM17,"=Private Equity")</f>
        <v>0</v>
      </c>
      <c r="AG17">
        <f>COUNTIFS(AI17:AM17,"=Public")</f>
        <v>0</v>
      </c>
      <c r="AH17">
        <f>COUNTIFS(AI17:AM17,"=Subsidiary")</f>
        <v>0</v>
      </c>
      <c r="AI17" t="s">
        <v>250</v>
      </c>
      <c r="AJ17" t="s">
        <v>292</v>
      </c>
      <c r="AM17" t="s">
        <v>487</v>
      </c>
      <c r="AN17" t="s">
        <v>335</v>
      </c>
      <c r="AO17" t="s">
        <v>488</v>
      </c>
      <c r="AP17" t="s">
        <v>489</v>
      </c>
      <c r="AQ17" t="s">
        <v>490</v>
      </c>
      <c r="AR17" t="s">
        <v>491</v>
      </c>
      <c r="CR17" t="s">
        <v>292</v>
      </c>
      <c r="CS17" t="s">
        <v>299</v>
      </c>
      <c r="CT17" t="s">
        <v>492</v>
      </c>
      <c r="CU17" t="s">
        <v>274</v>
      </c>
      <c r="CV17" t="s">
        <v>274</v>
      </c>
      <c r="CW17" t="s">
        <v>274</v>
      </c>
      <c r="EW17">
        <v>4</v>
      </c>
      <c r="EX17" t="s">
        <v>278</v>
      </c>
      <c r="EY17" t="s">
        <v>258</v>
      </c>
      <c r="EZ17" t="s">
        <v>258</v>
      </c>
      <c r="FA17" t="s">
        <v>347</v>
      </c>
      <c r="FR17" t="s">
        <v>281</v>
      </c>
      <c r="FS17" t="s">
        <v>493</v>
      </c>
      <c r="FT17" t="s">
        <v>280</v>
      </c>
      <c r="FU17" t="s">
        <v>494</v>
      </c>
      <c r="GL17" t="s">
        <v>302</v>
      </c>
      <c r="GM17" t="s">
        <v>302</v>
      </c>
      <c r="GN17" t="s">
        <v>302</v>
      </c>
      <c r="GO17" t="s">
        <v>302</v>
      </c>
      <c r="HF17" s="5">
        <v>42461</v>
      </c>
      <c r="HG17" t="s">
        <v>427</v>
      </c>
      <c r="HH17" t="s">
        <v>495</v>
      </c>
      <c r="HI17" s="5" t="s">
        <v>329</v>
      </c>
      <c r="HZ17" t="s">
        <v>335</v>
      </c>
      <c r="IA17" t="s">
        <v>488</v>
      </c>
      <c r="IB17" t="s">
        <v>259</v>
      </c>
      <c r="IC17" t="s">
        <v>496</v>
      </c>
    </row>
    <row r="18" spans="1:247" s="8" customFormat="1" hidden="1" x14ac:dyDescent="0.3">
      <c r="A18" s="8">
        <v>2092643</v>
      </c>
      <c r="B18" s="8" t="s">
        <v>497</v>
      </c>
      <c r="D18" s="8">
        <v>1</v>
      </c>
      <c r="E18" t="s">
        <v>3312</v>
      </c>
      <c r="F18">
        <v>3</v>
      </c>
      <c r="G18">
        <v>1</v>
      </c>
      <c r="H18">
        <v>0</v>
      </c>
      <c r="I18" s="8">
        <v>2020</v>
      </c>
      <c r="J18" s="9">
        <v>3</v>
      </c>
      <c r="K18" s="9">
        <v>3.3</v>
      </c>
      <c r="L18" s="8">
        <f t="shared" si="0"/>
        <v>2</v>
      </c>
      <c r="M18" s="8">
        <v>2022</v>
      </c>
      <c r="N18" s="8">
        <f t="shared" si="11"/>
        <v>0</v>
      </c>
      <c r="O18" s="8">
        <v>0</v>
      </c>
      <c r="P18" s="8">
        <f t="shared" si="12"/>
        <v>0</v>
      </c>
      <c r="Q18" s="8">
        <f>COUNTIFS(AM18:CQ18,"=*European Innovation Council*")</f>
        <v>0</v>
      </c>
      <c r="R18" s="8">
        <f t="shared" si="13"/>
        <v>0</v>
      </c>
      <c r="S18" s="8">
        <f t="shared" si="14"/>
        <v>0</v>
      </c>
      <c r="T18" s="8">
        <v>0</v>
      </c>
      <c r="U18" s="8">
        <f t="shared" si="15"/>
        <v>2</v>
      </c>
      <c r="V18" s="8">
        <f t="shared" si="16"/>
        <v>1</v>
      </c>
      <c r="W18">
        <f t="shared" si="2"/>
        <v>0</v>
      </c>
      <c r="X18" s="8">
        <f t="shared" si="17"/>
        <v>0</v>
      </c>
      <c r="Y18" s="8">
        <f t="shared" si="18"/>
        <v>2</v>
      </c>
      <c r="Z18" s="8">
        <v>3</v>
      </c>
      <c r="AA18" s="8">
        <f t="shared" si="3"/>
        <v>1</v>
      </c>
      <c r="AB18" s="8">
        <f t="shared" si="4"/>
        <v>1</v>
      </c>
      <c r="AC18" s="8">
        <f t="shared" si="5"/>
        <v>0</v>
      </c>
      <c r="AD18" s="8">
        <f t="shared" si="6"/>
        <v>0</v>
      </c>
      <c r="AE18" s="8">
        <f t="shared" si="7"/>
        <v>0</v>
      </c>
      <c r="AF18" s="8">
        <f t="shared" si="8"/>
        <v>0</v>
      </c>
      <c r="AG18" s="8">
        <f t="shared" si="9"/>
        <v>0</v>
      </c>
      <c r="AH18" s="8">
        <f t="shared" si="10"/>
        <v>0</v>
      </c>
      <c r="AI18" s="8" t="s">
        <v>250</v>
      </c>
      <c r="AJ18" s="8" t="s">
        <v>292</v>
      </c>
      <c r="AM18" s="8" t="s">
        <v>498</v>
      </c>
      <c r="AN18" s="8" t="s">
        <v>499</v>
      </c>
      <c r="AO18" s="8" t="s">
        <v>500</v>
      </c>
      <c r="AP18" s="8" t="s">
        <v>501</v>
      </c>
      <c r="AQ18" s="8" t="s">
        <v>502</v>
      </c>
      <c r="AR18" s="8" t="s">
        <v>503</v>
      </c>
      <c r="AS18" s="8" t="s">
        <v>504</v>
      </c>
      <c r="CR18" s="8" t="s">
        <v>292</v>
      </c>
      <c r="CS18" s="8" t="s">
        <v>292</v>
      </c>
      <c r="CT18" s="8" t="s">
        <v>274</v>
      </c>
      <c r="CU18" s="8" t="s">
        <v>324</v>
      </c>
      <c r="CV18" s="8" t="s">
        <v>505</v>
      </c>
      <c r="CW18" s="8" t="s">
        <v>274</v>
      </c>
      <c r="CX18" s="8" t="s">
        <v>506</v>
      </c>
      <c r="EW18" s="8">
        <v>2</v>
      </c>
      <c r="EX18" s="8" t="s">
        <v>258</v>
      </c>
      <c r="EY18" s="8" t="s">
        <v>259</v>
      </c>
      <c r="FR18" s="8">
        <v>3</v>
      </c>
      <c r="FS18" s="8" t="s">
        <v>259</v>
      </c>
      <c r="GL18" s="8" t="s">
        <v>302</v>
      </c>
      <c r="GM18" s="8" t="s">
        <v>262</v>
      </c>
      <c r="HF18" s="8" t="s">
        <v>507</v>
      </c>
      <c r="HG18" s="10">
        <v>44287</v>
      </c>
      <c r="HZ18" s="8" t="s">
        <v>508</v>
      </c>
      <c r="IA18" s="8" t="s">
        <v>498</v>
      </c>
    </row>
    <row r="19" spans="1:247" x14ac:dyDescent="0.3">
      <c r="A19">
        <v>946384</v>
      </c>
      <c r="B19" t="s">
        <v>509</v>
      </c>
      <c r="D19">
        <v>1</v>
      </c>
      <c r="E19" t="s">
        <v>3308</v>
      </c>
      <c r="F19">
        <v>2</v>
      </c>
      <c r="G19">
        <v>1</v>
      </c>
      <c r="H19">
        <v>0</v>
      </c>
      <c r="I19">
        <v>2015</v>
      </c>
      <c r="J19" s="3">
        <v>3.3</v>
      </c>
      <c r="K19" s="3">
        <v>3.63</v>
      </c>
      <c r="L19">
        <f t="shared" si="0"/>
        <v>3</v>
      </c>
      <c r="M19">
        <v>2018</v>
      </c>
      <c r="N19">
        <f>COUNTIFS(CS19:EV19,"=university")</f>
        <v>1</v>
      </c>
      <c r="O19">
        <v>0</v>
      </c>
      <c r="P19">
        <f>COUNTIFS(CS19:EV19,"=*government**")</f>
        <v>1</v>
      </c>
      <c r="Q19">
        <f>COUNTIFS(AQ19:CR19,"=*European Innovation Council*")</f>
        <v>0</v>
      </c>
      <c r="R19">
        <f>COUNTIF(CS19:EV19,"*angel*")</f>
        <v>0</v>
      </c>
      <c r="S19">
        <f>COUNTIF(CS19:EV19,"*family_office*")</f>
        <v>0</v>
      </c>
      <c r="T19">
        <v>0</v>
      </c>
      <c r="U19">
        <f>COUNTIF(CS19:EV19,"*accelerator*")</f>
        <v>1</v>
      </c>
      <c r="V19">
        <f>COUNTIF(CS19:EV19,"*corporate*")</f>
        <v>0</v>
      </c>
      <c r="W19">
        <f t="shared" si="2"/>
        <v>0</v>
      </c>
      <c r="X19">
        <f>COUNTIF(CS19:EV19,"*crowdfunding*")</f>
        <v>0</v>
      </c>
      <c r="Y19">
        <f>COUNTIF(CS19:EV19,"*venture_capital*")</f>
        <v>2</v>
      </c>
      <c r="Z19">
        <v>2</v>
      </c>
      <c r="AA19">
        <f t="shared" si="3"/>
        <v>1</v>
      </c>
      <c r="AB19">
        <f t="shared" si="4"/>
        <v>1</v>
      </c>
      <c r="AC19">
        <f t="shared" si="5"/>
        <v>0</v>
      </c>
      <c r="AD19">
        <f t="shared" si="6"/>
        <v>0</v>
      </c>
      <c r="AE19">
        <f t="shared" si="7"/>
        <v>0</v>
      </c>
      <c r="AF19">
        <f t="shared" si="8"/>
        <v>0</v>
      </c>
      <c r="AG19">
        <f t="shared" si="9"/>
        <v>0</v>
      </c>
      <c r="AH19">
        <f t="shared" si="10"/>
        <v>0</v>
      </c>
      <c r="AI19" t="s">
        <v>250</v>
      </c>
      <c r="AJ19" t="s">
        <v>292</v>
      </c>
      <c r="AM19" t="s">
        <v>510</v>
      </c>
      <c r="AN19" t="s">
        <v>511</v>
      </c>
      <c r="AO19" t="s">
        <v>419</v>
      </c>
      <c r="AP19" t="s">
        <v>335</v>
      </c>
      <c r="AQ19" t="s">
        <v>512</v>
      </c>
      <c r="AR19" t="s">
        <v>513</v>
      </c>
      <c r="CR19" t="s">
        <v>323</v>
      </c>
      <c r="CS19" t="s">
        <v>254</v>
      </c>
      <c r="CT19" t="s">
        <v>292</v>
      </c>
      <c r="CU19" t="s">
        <v>299</v>
      </c>
      <c r="CV19" t="s">
        <v>274</v>
      </c>
      <c r="CW19" t="s">
        <v>274</v>
      </c>
      <c r="EW19">
        <v>6</v>
      </c>
      <c r="EX19" t="s">
        <v>257</v>
      </c>
      <c r="EY19" t="s">
        <v>258</v>
      </c>
      <c r="EZ19" t="s">
        <v>278</v>
      </c>
      <c r="FA19" t="s">
        <v>258</v>
      </c>
      <c r="FB19" t="s">
        <v>258</v>
      </c>
      <c r="FC19" t="s">
        <v>258</v>
      </c>
      <c r="FR19" t="s">
        <v>259</v>
      </c>
      <c r="FS19" t="s">
        <v>259</v>
      </c>
      <c r="FT19" t="s">
        <v>281</v>
      </c>
      <c r="FU19" t="s">
        <v>260</v>
      </c>
      <c r="FV19" t="s">
        <v>282</v>
      </c>
      <c r="FW19" t="s">
        <v>514</v>
      </c>
      <c r="GL19" t="s">
        <v>262</v>
      </c>
      <c r="GM19" t="s">
        <v>262</v>
      </c>
      <c r="GN19" t="s">
        <v>302</v>
      </c>
      <c r="GO19" t="s">
        <v>302</v>
      </c>
      <c r="GP19" t="s">
        <v>302</v>
      </c>
      <c r="GQ19" t="s">
        <v>302</v>
      </c>
      <c r="HF19" t="s">
        <v>515</v>
      </c>
      <c r="HG19" s="5" t="s">
        <v>357</v>
      </c>
      <c r="HH19" s="5">
        <v>43160</v>
      </c>
      <c r="HI19" s="5">
        <v>43160</v>
      </c>
      <c r="HJ19" s="5">
        <v>43525</v>
      </c>
      <c r="HK19" t="s">
        <v>516</v>
      </c>
      <c r="HZ19" t="s">
        <v>511</v>
      </c>
      <c r="IA19" t="s">
        <v>419</v>
      </c>
      <c r="IB19" t="s">
        <v>335</v>
      </c>
      <c r="IC19" t="s">
        <v>512</v>
      </c>
      <c r="ID19" t="s">
        <v>512</v>
      </c>
      <c r="IE19" t="s">
        <v>517</v>
      </c>
    </row>
    <row r="20" spans="1:247" hidden="1" x14ac:dyDescent="0.3">
      <c r="A20">
        <v>32678</v>
      </c>
      <c r="B20" t="s">
        <v>518</v>
      </c>
      <c r="D20">
        <v>1</v>
      </c>
      <c r="E20" t="s">
        <v>3308</v>
      </c>
      <c r="F20">
        <v>2</v>
      </c>
      <c r="G20">
        <v>0</v>
      </c>
      <c r="H20">
        <v>0</v>
      </c>
      <c r="I20">
        <v>2013</v>
      </c>
      <c r="J20" s="3">
        <v>6.25</v>
      </c>
      <c r="K20" s="3">
        <v>6.88</v>
      </c>
      <c r="L20">
        <f t="shared" si="0"/>
        <v>4</v>
      </c>
      <c r="M20">
        <v>2017</v>
      </c>
      <c r="N20">
        <f t="shared" si="11"/>
        <v>0</v>
      </c>
      <c r="O20">
        <v>0</v>
      </c>
      <c r="P20">
        <f t="shared" si="12"/>
        <v>0</v>
      </c>
      <c r="Q20">
        <f>COUNTIFS(AP20:CQ20,"=*European Innovation Council*")</f>
        <v>0</v>
      </c>
      <c r="R20">
        <f t="shared" si="13"/>
        <v>1</v>
      </c>
      <c r="S20">
        <f t="shared" si="14"/>
        <v>0</v>
      </c>
      <c r="T20">
        <v>1</v>
      </c>
      <c r="U20">
        <f t="shared" si="15"/>
        <v>2</v>
      </c>
      <c r="V20">
        <f t="shared" si="16"/>
        <v>0</v>
      </c>
      <c r="W20">
        <f t="shared" si="2"/>
        <v>0</v>
      </c>
      <c r="X20">
        <f t="shared" si="17"/>
        <v>0</v>
      </c>
      <c r="Y20">
        <f t="shared" si="18"/>
        <v>4</v>
      </c>
      <c r="Z20">
        <v>4</v>
      </c>
      <c r="AA20">
        <f t="shared" si="3"/>
        <v>1</v>
      </c>
      <c r="AB20">
        <f t="shared" si="4"/>
        <v>1</v>
      </c>
      <c r="AC20">
        <f t="shared" si="5"/>
        <v>1</v>
      </c>
      <c r="AD20">
        <f t="shared" si="6"/>
        <v>0</v>
      </c>
      <c r="AE20">
        <f t="shared" si="7"/>
        <v>0</v>
      </c>
      <c r="AF20">
        <f t="shared" si="8"/>
        <v>0</v>
      </c>
      <c r="AG20">
        <f t="shared" si="9"/>
        <v>0</v>
      </c>
      <c r="AH20">
        <f t="shared" si="10"/>
        <v>0</v>
      </c>
      <c r="AI20" t="s">
        <v>366</v>
      </c>
      <c r="AJ20" t="s">
        <v>250</v>
      </c>
      <c r="AK20" t="s">
        <v>292</v>
      </c>
      <c r="AM20" t="s">
        <v>519</v>
      </c>
      <c r="AN20" t="s">
        <v>482</v>
      </c>
      <c r="AO20" t="s">
        <v>520</v>
      </c>
      <c r="AP20" t="s">
        <v>521</v>
      </c>
      <c r="AQ20" t="s">
        <v>522</v>
      </c>
      <c r="AR20" t="s">
        <v>523</v>
      </c>
      <c r="AS20" t="s">
        <v>524</v>
      </c>
      <c r="CR20" t="s">
        <v>274</v>
      </c>
      <c r="CS20" t="s">
        <v>292</v>
      </c>
      <c r="CT20" t="s">
        <v>292</v>
      </c>
      <c r="CU20" t="s">
        <v>274</v>
      </c>
      <c r="CV20" t="s">
        <v>274</v>
      </c>
      <c r="CW20" t="s">
        <v>274</v>
      </c>
      <c r="CX20" t="s">
        <v>374</v>
      </c>
      <c r="EW20">
        <v>3</v>
      </c>
      <c r="EX20" t="s">
        <v>258</v>
      </c>
      <c r="EY20" t="s">
        <v>277</v>
      </c>
      <c r="EZ20" t="s">
        <v>277</v>
      </c>
      <c r="FR20" t="s">
        <v>259</v>
      </c>
      <c r="FS20" t="s">
        <v>525</v>
      </c>
      <c r="FT20" t="s">
        <v>526</v>
      </c>
      <c r="GL20" t="s">
        <v>302</v>
      </c>
      <c r="GM20" t="s">
        <v>302</v>
      </c>
      <c r="GN20" t="s">
        <v>302</v>
      </c>
      <c r="HF20" t="s">
        <v>286</v>
      </c>
      <c r="HG20" t="s">
        <v>527</v>
      </c>
      <c r="HH20" t="s">
        <v>516</v>
      </c>
      <c r="HZ20" t="s">
        <v>520</v>
      </c>
      <c r="IA20" t="s">
        <v>528</v>
      </c>
      <c r="IB20" t="s">
        <v>529</v>
      </c>
    </row>
    <row r="21" spans="1:247" hidden="1" x14ac:dyDescent="0.3">
      <c r="A21">
        <v>1450669</v>
      </c>
      <c r="B21" t="s">
        <v>530</v>
      </c>
      <c r="D21">
        <v>1</v>
      </c>
      <c r="E21" t="s">
        <v>3306</v>
      </c>
      <c r="F21">
        <v>5</v>
      </c>
      <c r="G21">
        <v>4</v>
      </c>
      <c r="H21">
        <v>0</v>
      </c>
      <c r="I21">
        <v>2015</v>
      </c>
      <c r="J21" s="3">
        <v>28.5</v>
      </c>
      <c r="K21" s="3">
        <v>30.8</v>
      </c>
      <c r="L21">
        <f t="shared" si="0"/>
        <v>2</v>
      </c>
      <c r="M21">
        <v>2017</v>
      </c>
      <c r="N21">
        <f t="shared" si="11"/>
        <v>0</v>
      </c>
      <c r="O21">
        <v>1</v>
      </c>
      <c r="P21">
        <f t="shared" si="12"/>
        <v>0</v>
      </c>
      <c r="Q21">
        <f>COUNTIFS(AM21:CQ21,"=*European Innovation Council*")</f>
        <v>0</v>
      </c>
      <c r="R21">
        <f t="shared" si="13"/>
        <v>4</v>
      </c>
      <c r="S21">
        <f t="shared" si="14"/>
        <v>1</v>
      </c>
      <c r="T21">
        <v>6</v>
      </c>
      <c r="U21">
        <f t="shared" si="15"/>
        <v>1</v>
      </c>
      <c r="V21">
        <f t="shared" si="16"/>
        <v>2</v>
      </c>
      <c r="W21">
        <f t="shared" si="2"/>
        <v>0</v>
      </c>
      <c r="X21">
        <f t="shared" si="17"/>
        <v>0</v>
      </c>
      <c r="Y21">
        <f t="shared" si="18"/>
        <v>3</v>
      </c>
      <c r="Z21">
        <v>4</v>
      </c>
      <c r="AA21">
        <f t="shared" si="3"/>
        <v>1</v>
      </c>
      <c r="AB21">
        <f t="shared" si="4"/>
        <v>1</v>
      </c>
      <c r="AC21">
        <f t="shared" si="5"/>
        <v>1</v>
      </c>
      <c r="AD21">
        <f t="shared" si="6"/>
        <v>0</v>
      </c>
      <c r="AE21">
        <f t="shared" si="7"/>
        <v>0</v>
      </c>
      <c r="AF21">
        <f t="shared" si="8"/>
        <v>0</v>
      </c>
      <c r="AG21">
        <f t="shared" si="9"/>
        <v>0</v>
      </c>
      <c r="AH21">
        <f t="shared" si="10"/>
        <v>0</v>
      </c>
      <c r="AI21" t="s">
        <v>366</v>
      </c>
      <c r="AJ21" t="s">
        <v>250</v>
      </c>
      <c r="AK21" t="s">
        <v>292</v>
      </c>
      <c r="AM21" t="s">
        <v>523</v>
      </c>
      <c r="AN21" t="s">
        <v>369</v>
      </c>
      <c r="AO21" t="s">
        <v>531</v>
      </c>
      <c r="AP21" t="s">
        <v>532</v>
      </c>
      <c r="AQ21" t="s">
        <v>533</v>
      </c>
      <c r="AR21" t="s">
        <v>534</v>
      </c>
      <c r="AS21" t="s">
        <v>535</v>
      </c>
      <c r="AT21" t="s">
        <v>536</v>
      </c>
      <c r="AU21" t="s">
        <v>537</v>
      </c>
      <c r="AV21" t="s">
        <v>538</v>
      </c>
      <c r="AW21" t="s">
        <v>539</v>
      </c>
      <c r="CR21" t="s">
        <v>274</v>
      </c>
      <c r="CS21" t="s">
        <v>373</v>
      </c>
      <c r="CT21" t="s">
        <v>423</v>
      </c>
      <c r="CU21" t="s">
        <v>374</v>
      </c>
      <c r="CV21" t="s">
        <v>274</v>
      </c>
      <c r="CW21" t="s">
        <v>374</v>
      </c>
      <c r="CX21" t="s">
        <v>374</v>
      </c>
      <c r="CY21" t="s">
        <v>374</v>
      </c>
      <c r="CZ21" t="s">
        <v>274</v>
      </c>
      <c r="DA21" t="s">
        <v>323</v>
      </c>
      <c r="DB21" t="s">
        <v>324</v>
      </c>
      <c r="EW21">
        <v>4</v>
      </c>
      <c r="EX21" t="s">
        <v>258</v>
      </c>
      <c r="EY21" t="s">
        <v>277</v>
      </c>
      <c r="EZ21" t="s">
        <v>279</v>
      </c>
      <c r="FA21" t="s">
        <v>348</v>
      </c>
      <c r="FR21" t="s">
        <v>259</v>
      </c>
      <c r="FS21">
        <v>4</v>
      </c>
      <c r="FT21" t="s">
        <v>540</v>
      </c>
      <c r="FU21" t="s">
        <v>541</v>
      </c>
      <c r="GL21" t="s">
        <v>262</v>
      </c>
      <c r="GM21" t="s">
        <v>302</v>
      </c>
      <c r="GN21" t="s">
        <v>302</v>
      </c>
      <c r="GO21" t="s">
        <v>302</v>
      </c>
      <c r="HF21" t="s">
        <v>375</v>
      </c>
      <c r="HG21" t="s">
        <v>542</v>
      </c>
      <c r="HH21" t="s">
        <v>430</v>
      </c>
      <c r="HI21" t="s">
        <v>477</v>
      </c>
      <c r="HZ21" t="s">
        <v>531</v>
      </c>
      <c r="IA21" t="s">
        <v>543</v>
      </c>
      <c r="IB21" t="s">
        <v>544</v>
      </c>
      <c r="IC21" t="s">
        <v>545</v>
      </c>
    </row>
    <row r="22" spans="1:247" x14ac:dyDescent="0.3">
      <c r="A22">
        <v>1677842</v>
      </c>
      <c r="B22" t="s">
        <v>546</v>
      </c>
      <c r="D22">
        <v>1</v>
      </c>
      <c r="E22" t="s">
        <v>3310</v>
      </c>
      <c r="F22">
        <v>1</v>
      </c>
      <c r="G22">
        <v>1</v>
      </c>
      <c r="H22">
        <v>0</v>
      </c>
      <c r="I22">
        <v>2018</v>
      </c>
      <c r="J22" s="3">
        <v>25.26</v>
      </c>
      <c r="K22" s="3">
        <v>27.3</v>
      </c>
      <c r="L22">
        <f t="shared" si="0"/>
        <v>1</v>
      </c>
      <c r="M22">
        <v>2019</v>
      </c>
      <c r="N22">
        <f>COUNTIFS(CS22:EX22,"=university")</f>
        <v>0</v>
      </c>
      <c r="O22">
        <v>0</v>
      </c>
      <c r="P22">
        <f>COUNTIFS(CS22:EX22,"=*government**")</f>
        <v>3</v>
      </c>
      <c r="Q22">
        <f>COUNTIFS(AQ22:CR22,"=*European Innovation Council*")</f>
        <v>0</v>
      </c>
      <c r="R22">
        <f>COUNTIF(CS22:EX22,"*angel*")</f>
        <v>0</v>
      </c>
      <c r="S22">
        <f>COUNTIF(CS22:EX22,"*family_office*")</f>
        <v>0</v>
      </c>
      <c r="T22">
        <v>0</v>
      </c>
      <c r="U22">
        <f>COUNTIF(CS22:EX22,"*accelerator*")</f>
        <v>0</v>
      </c>
      <c r="V22">
        <f>COUNTIF(CS22:EX22,"*corporate*")</f>
        <v>4</v>
      </c>
      <c r="W22">
        <f t="shared" si="2"/>
        <v>0</v>
      </c>
      <c r="X22">
        <f>COUNTIF(CS22:EX22,"*crowdfunding*")</f>
        <v>0</v>
      </c>
      <c r="Y22">
        <f>COUNTIF(CS22:EX22,"*venture_capital*")</f>
        <v>5</v>
      </c>
      <c r="Z22">
        <v>4</v>
      </c>
      <c r="AA22">
        <f t="shared" si="3"/>
        <v>1</v>
      </c>
      <c r="AB22">
        <f t="shared" si="4"/>
        <v>0</v>
      </c>
      <c r="AC22">
        <f t="shared" si="5"/>
        <v>0</v>
      </c>
      <c r="AD22">
        <f t="shared" si="6"/>
        <v>0</v>
      </c>
      <c r="AE22">
        <f t="shared" si="7"/>
        <v>0</v>
      </c>
      <c r="AF22">
        <f t="shared" si="8"/>
        <v>0</v>
      </c>
      <c r="AG22">
        <f t="shared" si="9"/>
        <v>0</v>
      </c>
      <c r="AH22">
        <f t="shared" si="10"/>
        <v>0</v>
      </c>
      <c r="AI22" t="s">
        <v>250</v>
      </c>
      <c r="AM22" t="s">
        <v>547</v>
      </c>
      <c r="AN22" t="s">
        <v>548</v>
      </c>
      <c r="AO22" t="s">
        <v>549</v>
      </c>
      <c r="AP22" t="s">
        <v>335</v>
      </c>
      <c r="AQ22" t="s">
        <v>550</v>
      </c>
      <c r="AR22" t="s">
        <v>551</v>
      </c>
      <c r="AS22" t="s">
        <v>552</v>
      </c>
      <c r="AT22" t="s">
        <v>553</v>
      </c>
      <c r="AU22" t="s">
        <v>554</v>
      </c>
      <c r="AV22" t="s">
        <v>555</v>
      </c>
      <c r="AW22" t="s">
        <v>556</v>
      </c>
      <c r="AX22" t="s">
        <v>557</v>
      </c>
      <c r="AY22" t="s">
        <v>558</v>
      </c>
      <c r="CR22" t="s">
        <v>254</v>
      </c>
      <c r="CS22" t="s">
        <v>276</v>
      </c>
      <c r="CT22" t="s">
        <v>323</v>
      </c>
      <c r="CU22" t="s">
        <v>299</v>
      </c>
      <c r="CV22" t="s">
        <v>299</v>
      </c>
      <c r="CW22" t="s">
        <v>274</v>
      </c>
      <c r="CX22" t="s">
        <v>273</v>
      </c>
      <c r="CY22" t="s">
        <v>274</v>
      </c>
      <c r="CZ22" t="s">
        <v>323</v>
      </c>
      <c r="DA22" t="s">
        <v>323</v>
      </c>
      <c r="DB22" t="s">
        <v>324</v>
      </c>
      <c r="DC22" t="s">
        <v>274</v>
      </c>
      <c r="DD22" t="s">
        <v>274</v>
      </c>
      <c r="EW22">
        <v>10</v>
      </c>
      <c r="EX22" t="s">
        <v>257</v>
      </c>
      <c r="EY22" t="s">
        <v>277</v>
      </c>
      <c r="EZ22" t="s">
        <v>278</v>
      </c>
      <c r="FA22" t="s">
        <v>278</v>
      </c>
      <c r="FB22" t="s">
        <v>278</v>
      </c>
      <c r="FC22" t="s">
        <v>278</v>
      </c>
      <c r="FD22" t="s">
        <v>258</v>
      </c>
      <c r="FE22" t="s">
        <v>347</v>
      </c>
      <c r="FF22" t="s">
        <v>277</v>
      </c>
      <c r="FG22" t="s">
        <v>277</v>
      </c>
      <c r="FR22" t="s">
        <v>259</v>
      </c>
      <c r="FS22" t="s">
        <v>259</v>
      </c>
      <c r="FT22" t="s">
        <v>559</v>
      </c>
      <c r="FU22" t="s">
        <v>259</v>
      </c>
      <c r="FV22" t="s">
        <v>560</v>
      </c>
      <c r="FW22" t="s">
        <v>561</v>
      </c>
      <c r="FX22" t="s">
        <v>562</v>
      </c>
      <c r="FY22" t="s">
        <v>563</v>
      </c>
      <c r="FZ22" t="s">
        <v>259</v>
      </c>
      <c r="GA22">
        <v>8</v>
      </c>
      <c r="GL22" t="s">
        <v>262</v>
      </c>
      <c r="GM22" t="s">
        <v>262</v>
      </c>
      <c r="GN22" t="s">
        <v>302</v>
      </c>
      <c r="GO22" t="s">
        <v>262</v>
      </c>
      <c r="GP22" t="s">
        <v>302</v>
      </c>
      <c r="GQ22" t="s">
        <v>302</v>
      </c>
      <c r="GR22" t="s">
        <v>302</v>
      </c>
      <c r="GS22" t="s">
        <v>302</v>
      </c>
      <c r="GT22" t="s">
        <v>262</v>
      </c>
      <c r="GU22" t="s">
        <v>302</v>
      </c>
      <c r="HF22" t="s">
        <v>376</v>
      </c>
      <c r="HG22" t="s">
        <v>328</v>
      </c>
      <c r="HH22" s="5">
        <v>43556</v>
      </c>
      <c r="HI22" t="s">
        <v>329</v>
      </c>
      <c r="HJ22" s="5">
        <v>43862</v>
      </c>
      <c r="HK22" t="s">
        <v>289</v>
      </c>
      <c r="HL22" s="5">
        <v>44652</v>
      </c>
      <c r="HM22" t="s">
        <v>332</v>
      </c>
      <c r="HN22" s="5">
        <v>45323</v>
      </c>
      <c r="HO22" t="s">
        <v>564</v>
      </c>
      <c r="HZ22" t="s">
        <v>565</v>
      </c>
      <c r="IA22" t="s">
        <v>549</v>
      </c>
      <c r="IB22" t="s">
        <v>335</v>
      </c>
      <c r="IC22" t="s">
        <v>550</v>
      </c>
      <c r="ID22" t="s">
        <v>259</v>
      </c>
      <c r="IE22" t="s">
        <v>259</v>
      </c>
      <c r="IF22" t="s">
        <v>259</v>
      </c>
      <c r="IG22" t="s">
        <v>566</v>
      </c>
      <c r="IH22" t="s">
        <v>567</v>
      </c>
      <c r="II22" t="s">
        <v>558</v>
      </c>
    </row>
    <row r="23" spans="1:247" hidden="1" x14ac:dyDescent="0.3">
      <c r="A23">
        <v>929684</v>
      </c>
      <c r="B23" t="s">
        <v>568</v>
      </c>
      <c r="D23">
        <v>1</v>
      </c>
      <c r="E23" t="s">
        <v>3312</v>
      </c>
      <c r="F23">
        <v>2</v>
      </c>
      <c r="G23">
        <v>0</v>
      </c>
      <c r="H23">
        <v>0</v>
      </c>
      <c r="I23">
        <v>2016</v>
      </c>
      <c r="J23" s="3">
        <v>3.3</v>
      </c>
      <c r="K23" s="3">
        <v>3.63</v>
      </c>
      <c r="L23">
        <f t="shared" si="0"/>
        <v>1</v>
      </c>
      <c r="M23">
        <v>2017</v>
      </c>
      <c r="N23">
        <f>COUNTIFS(CR23:EV23,"=university")</f>
        <v>0</v>
      </c>
      <c r="O23">
        <v>0</v>
      </c>
      <c r="P23">
        <f>COUNTIFS(CR23:EV23,"=*government**")</f>
        <v>0</v>
      </c>
      <c r="Q23">
        <f>COUNTIFS(AT23:CS23,"=*European Innovation Council*")</f>
        <v>0</v>
      </c>
      <c r="R23">
        <f>COUNTIF(CR23:EV23,"*angel*")</f>
        <v>2</v>
      </c>
      <c r="S23">
        <f>COUNTIF(CR23:EV23,"*family_office*")</f>
        <v>0</v>
      </c>
      <c r="T23">
        <v>2</v>
      </c>
      <c r="U23">
        <f>COUNTIF(CR23:EV23,"*accelerator*")</f>
        <v>1</v>
      </c>
      <c r="V23">
        <f>COUNTIF(CR23:EV23,"*corporate*")</f>
        <v>2</v>
      </c>
      <c r="W23">
        <f t="shared" si="2"/>
        <v>0</v>
      </c>
      <c r="X23">
        <f>COUNTIF(CR23:EV23,"*crowdfunding*")</f>
        <v>0</v>
      </c>
      <c r="Y23">
        <f>COUNTIF(CR23:EV23,"*venture_capital*")</f>
        <v>3</v>
      </c>
      <c r="Z23">
        <v>3</v>
      </c>
      <c r="AA23">
        <f>COUNTIFS(AI23:AM23,"=Venture Capital")</f>
        <v>1</v>
      </c>
      <c r="AB23">
        <f>COUNTIFS(AI23:AM23,"=accelerator")</f>
        <v>0</v>
      </c>
      <c r="AC23">
        <f>COUNTIFS(AI23:AM23,"=Angel")</f>
        <v>0</v>
      </c>
      <c r="AD23">
        <f>COUNTIFS(AI23:AM23,"=bootstrapped")</f>
        <v>0</v>
      </c>
      <c r="AE23">
        <f>COUNTIFS(AI23:AM23,"=Crowdfunded")</f>
        <v>0</v>
      </c>
      <c r="AF23">
        <f>COUNTIFS(AI23:AM23,"=Private Equity")</f>
        <v>0</v>
      </c>
      <c r="AG23">
        <f>COUNTIFS(AI23:AM23,"=Public")</f>
        <v>0</v>
      </c>
      <c r="AH23">
        <f>COUNTIFS(AI23:AM23,"=Subsidiary")</f>
        <v>0</v>
      </c>
      <c r="AI23" t="s">
        <v>250</v>
      </c>
      <c r="AM23" t="s">
        <v>569</v>
      </c>
      <c r="AN23" t="s">
        <v>570</v>
      </c>
      <c r="AO23" t="s">
        <v>571</v>
      </c>
      <c r="AP23" t="s">
        <v>572</v>
      </c>
      <c r="AQ23" t="s">
        <v>573</v>
      </c>
      <c r="AR23" t="s">
        <v>574</v>
      </c>
      <c r="AS23" t="s">
        <v>575</v>
      </c>
      <c r="AT23" t="s">
        <v>576</v>
      </c>
      <c r="AU23" t="s">
        <v>577</v>
      </c>
      <c r="CR23" t="s">
        <v>474</v>
      </c>
      <c r="CS23" t="s">
        <v>292</v>
      </c>
      <c r="CT23" t="s">
        <v>274</v>
      </c>
      <c r="CU23" t="s">
        <v>274</v>
      </c>
      <c r="CV23" t="s">
        <v>324</v>
      </c>
      <c r="CW23" t="s">
        <v>275</v>
      </c>
      <c r="CX23" t="s">
        <v>274</v>
      </c>
      <c r="CY23" t="s">
        <v>275</v>
      </c>
      <c r="CZ23" t="s">
        <v>324</v>
      </c>
      <c r="EW23">
        <v>2</v>
      </c>
      <c r="EX23" t="s">
        <v>258</v>
      </c>
      <c r="EY23" t="s">
        <v>258</v>
      </c>
      <c r="FR23" t="s">
        <v>578</v>
      </c>
      <c r="FS23" t="s">
        <v>261</v>
      </c>
      <c r="GL23" t="s">
        <v>302</v>
      </c>
      <c r="GM23" t="s">
        <v>302</v>
      </c>
      <c r="HF23" s="5">
        <v>43040</v>
      </c>
      <c r="HG23" s="5">
        <v>43862</v>
      </c>
      <c r="HZ23" t="s">
        <v>579</v>
      </c>
      <c r="IA23" t="s">
        <v>577</v>
      </c>
    </row>
    <row r="24" spans="1:247" hidden="1" x14ac:dyDescent="0.3">
      <c r="A24">
        <v>960020</v>
      </c>
      <c r="B24" t="s">
        <v>580</v>
      </c>
      <c r="C24">
        <v>1</v>
      </c>
      <c r="E24" t="s">
        <v>3313</v>
      </c>
      <c r="F24">
        <v>4</v>
      </c>
      <c r="G24">
        <v>0</v>
      </c>
      <c r="H24">
        <v>4</v>
      </c>
      <c r="I24">
        <v>2016</v>
      </c>
      <c r="J24" s="3">
        <v>3.03</v>
      </c>
      <c r="K24" s="3">
        <v>3.33</v>
      </c>
      <c r="L24">
        <f t="shared" si="0"/>
        <v>1</v>
      </c>
      <c r="M24">
        <v>2017</v>
      </c>
      <c r="N24">
        <f>COUNTIFS(CS24:EV24,"=university")</f>
        <v>0</v>
      </c>
      <c r="O24">
        <v>1</v>
      </c>
      <c r="P24">
        <f>COUNTIFS(CS24:EV24,"=*government**")</f>
        <v>2</v>
      </c>
      <c r="Q24">
        <f>COUNTIFS(AN24:CR24,"=*European Innovation Council*")</f>
        <v>1</v>
      </c>
      <c r="R24">
        <f>COUNTIF(CS24:EV24,"*angel*")</f>
        <v>0</v>
      </c>
      <c r="S24">
        <f>COUNTIF(CS24:EV24,"*family_office*")</f>
        <v>0</v>
      </c>
      <c r="T24">
        <v>0</v>
      </c>
      <c r="U24">
        <f>COUNTIF(CS24:EV24,"*accelerator*")</f>
        <v>0</v>
      </c>
      <c r="V24">
        <f>COUNTIF(CS24:EV24,"*corporate*")</f>
        <v>0</v>
      </c>
      <c r="W24">
        <f t="shared" si="2"/>
        <v>0</v>
      </c>
      <c r="X24">
        <f>COUNTIF(CS24:EV24,"*crowdfunding*")</f>
        <v>0</v>
      </c>
      <c r="Y24">
        <f>COUNTIF(CS24:EV24,"*venture_capital*")</f>
        <v>2</v>
      </c>
      <c r="Z24">
        <v>2</v>
      </c>
      <c r="AA24">
        <f>COUNTIFS(AI24:AM24,"=Venture Capital")</f>
        <v>1</v>
      </c>
      <c r="AB24">
        <f>COUNTIFS(AI24:AM24,"=accelerator")</f>
        <v>1</v>
      </c>
      <c r="AC24">
        <f>COUNTIFS(AI24:AM24,"=Angel")</f>
        <v>0</v>
      </c>
      <c r="AD24">
        <f>COUNTIFS(AI24:AM24,"=bootstrapped")</f>
        <v>0</v>
      </c>
      <c r="AE24">
        <f>COUNTIFS(AI24:AM24,"=Crowdfunded")</f>
        <v>0</v>
      </c>
      <c r="AF24">
        <f>COUNTIFS(AI24:AM24,"=Private Equity")</f>
        <v>0</v>
      </c>
      <c r="AG24">
        <f>COUNTIFS(AI24:AM24,"=Public")</f>
        <v>0</v>
      </c>
      <c r="AH24">
        <f>COUNTIFS(AI24:AM24,"=Subsidiary")</f>
        <v>0</v>
      </c>
      <c r="AI24" t="s">
        <v>250</v>
      </c>
      <c r="AJ24" t="s">
        <v>292</v>
      </c>
      <c r="AM24" t="s">
        <v>581</v>
      </c>
      <c r="AN24" t="s">
        <v>582</v>
      </c>
      <c r="AO24" t="s">
        <v>550</v>
      </c>
      <c r="AP24" t="s">
        <v>583</v>
      </c>
      <c r="AQ24" t="s">
        <v>335</v>
      </c>
      <c r="CR24" t="s">
        <v>292</v>
      </c>
      <c r="CS24" t="s">
        <v>274</v>
      </c>
      <c r="CT24" t="s">
        <v>299</v>
      </c>
      <c r="CU24" t="s">
        <v>274</v>
      </c>
      <c r="CV24" t="s">
        <v>299</v>
      </c>
      <c r="EW24">
        <v>5</v>
      </c>
      <c r="EX24" t="s">
        <v>278</v>
      </c>
      <c r="EY24" t="s">
        <v>278</v>
      </c>
      <c r="EZ24" t="s">
        <v>258</v>
      </c>
      <c r="FA24" t="s">
        <v>278</v>
      </c>
      <c r="FB24" t="s">
        <v>278</v>
      </c>
      <c r="FR24" t="s">
        <v>584</v>
      </c>
      <c r="FS24" t="s">
        <v>585</v>
      </c>
      <c r="FT24" t="s">
        <v>259</v>
      </c>
      <c r="FU24" t="s">
        <v>586</v>
      </c>
      <c r="FV24" t="s">
        <v>514</v>
      </c>
      <c r="GL24" t="s">
        <v>302</v>
      </c>
      <c r="GM24" t="s">
        <v>302</v>
      </c>
      <c r="GN24" t="s">
        <v>587</v>
      </c>
      <c r="GO24" t="s">
        <v>587</v>
      </c>
      <c r="GP24" t="s">
        <v>302</v>
      </c>
      <c r="HF24" t="s">
        <v>588</v>
      </c>
      <c r="HG24" t="s">
        <v>495</v>
      </c>
      <c r="HH24" t="s">
        <v>429</v>
      </c>
      <c r="HI24" t="s">
        <v>589</v>
      </c>
      <c r="HJ24" t="s">
        <v>590</v>
      </c>
      <c r="HZ24" t="s">
        <v>591</v>
      </c>
      <c r="IA24" t="s">
        <v>582</v>
      </c>
      <c r="IB24" t="s">
        <v>583</v>
      </c>
      <c r="IC24" t="s">
        <v>583</v>
      </c>
      <c r="ID24" t="s">
        <v>335</v>
      </c>
    </row>
    <row r="25" spans="1:247" hidden="1" x14ac:dyDescent="0.3">
      <c r="A25">
        <v>73595</v>
      </c>
      <c r="B25" t="s">
        <v>592</v>
      </c>
      <c r="D25">
        <v>1</v>
      </c>
      <c r="E25" t="s">
        <v>3313</v>
      </c>
      <c r="F25">
        <v>2</v>
      </c>
      <c r="G25">
        <v>1</v>
      </c>
      <c r="H25">
        <v>0</v>
      </c>
      <c r="I25">
        <v>2015</v>
      </c>
      <c r="J25" s="3">
        <v>17.34</v>
      </c>
      <c r="K25" s="3">
        <v>19.07</v>
      </c>
      <c r="L25">
        <f t="shared" si="0"/>
        <v>0</v>
      </c>
      <c r="M25">
        <v>2015</v>
      </c>
      <c r="N25">
        <f>COUNTIFS(CR25:FE25,"=university")</f>
        <v>0</v>
      </c>
      <c r="O25">
        <v>0</v>
      </c>
      <c r="P25">
        <f>COUNTIFS(CR25:FE25,"=*government**")</f>
        <v>0</v>
      </c>
      <c r="Q25">
        <f>COUNTIFS(AS25:CQ25,"=*European Innovation Council*")</f>
        <v>0</v>
      </c>
      <c r="R25">
        <f>COUNTIF(CR25:FE25,"*angel*")</f>
        <v>1</v>
      </c>
      <c r="S25">
        <f>COUNTIF(CR25:FE25,"*family_office*")</f>
        <v>0</v>
      </c>
      <c r="T25">
        <v>1</v>
      </c>
      <c r="U25">
        <f>COUNTIF(CR25:FE25,"*accelerator*")</f>
        <v>1</v>
      </c>
      <c r="V25">
        <f>COUNTIF(CR25:FE25,"*corporate*")</f>
        <v>2</v>
      </c>
      <c r="W25">
        <f t="shared" si="2"/>
        <v>0</v>
      </c>
      <c r="X25">
        <f>COUNTIF(CR25:FE25,"*crowdfunding*")</f>
        <v>0</v>
      </c>
      <c r="Y25">
        <f>COUNTIF(CR25:FE25,"*venture_capital*")</f>
        <v>5</v>
      </c>
      <c r="Z25">
        <v>5</v>
      </c>
      <c r="AA25">
        <f t="shared" si="3"/>
        <v>1</v>
      </c>
      <c r="AB25">
        <f t="shared" si="4"/>
        <v>1</v>
      </c>
      <c r="AC25">
        <f t="shared" si="5"/>
        <v>1</v>
      </c>
      <c r="AD25">
        <f t="shared" si="6"/>
        <v>0</v>
      </c>
      <c r="AE25">
        <f t="shared" si="7"/>
        <v>0</v>
      </c>
      <c r="AF25">
        <f t="shared" si="8"/>
        <v>1</v>
      </c>
      <c r="AG25">
        <f t="shared" si="9"/>
        <v>0</v>
      </c>
      <c r="AH25">
        <f t="shared" si="10"/>
        <v>0</v>
      </c>
      <c r="AI25" t="s">
        <v>593</v>
      </c>
      <c r="AJ25" t="s">
        <v>366</v>
      </c>
      <c r="AK25" t="s">
        <v>250</v>
      </c>
      <c r="AL25" t="s">
        <v>292</v>
      </c>
      <c r="AM25" t="s">
        <v>520</v>
      </c>
      <c r="AN25" t="s">
        <v>582</v>
      </c>
      <c r="AO25" t="s">
        <v>583</v>
      </c>
      <c r="AP25" t="s">
        <v>594</v>
      </c>
      <c r="AQ25" t="s">
        <v>595</v>
      </c>
      <c r="AR25" t="s">
        <v>596</v>
      </c>
      <c r="AS25" t="s">
        <v>597</v>
      </c>
      <c r="AT25" t="s">
        <v>598</v>
      </c>
      <c r="AU25" t="s">
        <v>599</v>
      </c>
      <c r="CR25" t="s">
        <v>292</v>
      </c>
      <c r="CS25" t="s">
        <v>274</v>
      </c>
      <c r="CT25" t="s">
        <v>274</v>
      </c>
      <c r="CU25" t="s">
        <v>274</v>
      </c>
      <c r="CV25" t="s">
        <v>274</v>
      </c>
      <c r="CW25" t="s">
        <v>374</v>
      </c>
      <c r="CX25" t="s">
        <v>324</v>
      </c>
      <c r="CY25" t="s">
        <v>274</v>
      </c>
      <c r="CZ25" t="s">
        <v>324</v>
      </c>
      <c r="EW25">
        <v>10</v>
      </c>
      <c r="EX25" t="s">
        <v>278</v>
      </c>
      <c r="EY25" t="s">
        <v>278</v>
      </c>
      <c r="EZ25" t="s">
        <v>258</v>
      </c>
      <c r="FA25" t="s">
        <v>349</v>
      </c>
      <c r="FB25" t="s">
        <v>258</v>
      </c>
      <c r="FC25" t="s">
        <v>347</v>
      </c>
      <c r="FD25" t="s">
        <v>349</v>
      </c>
      <c r="FE25" t="s">
        <v>600</v>
      </c>
      <c r="FF25" t="s">
        <v>601</v>
      </c>
      <c r="FG25" t="s">
        <v>348</v>
      </c>
      <c r="FR25" t="s">
        <v>602</v>
      </c>
      <c r="FS25" t="s">
        <v>603</v>
      </c>
      <c r="FT25" t="s">
        <v>604</v>
      </c>
      <c r="FU25" t="s">
        <v>586</v>
      </c>
      <c r="FV25" t="s">
        <v>259</v>
      </c>
      <c r="FW25" t="s">
        <v>605</v>
      </c>
      <c r="FX25" t="s">
        <v>493</v>
      </c>
      <c r="FY25" t="s">
        <v>493</v>
      </c>
      <c r="FZ25" t="s">
        <v>606</v>
      </c>
      <c r="GA25">
        <v>12</v>
      </c>
      <c r="GL25" t="s">
        <v>587</v>
      </c>
      <c r="GM25" t="s">
        <v>587</v>
      </c>
      <c r="GN25" t="s">
        <v>262</v>
      </c>
      <c r="GO25" t="s">
        <v>587</v>
      </c>
      <c r="GP25" t="s">
        <v>259</v>
      </c>
      <c r="GQ25" t="s">
        <v>587</v>
      </c>
      <c r="GR25" t="s">
        <v>587</v>
      </c>
      <c r="GS25" t="s">
        <v>587</v>
      </c>
      <c r="GT25" t="s">
        <v>587</v>
      </c>
      <c r="GU25" t="s">
        <v>587</v>
      </c>
      <c r="HF25" t="s">
        <v>607</v>
      </c>
      <c r="HG25" t="s">
        <v>608</v>
      </c>
      <c r="HH25" s="5">
        <v>42036</v>
      </c>
      <c r="HI25" s="5">
        <v>42095</v>
      </c>
      <c r="HJ25" s="5">
        <v>42095</v>
      </c>
      <c r="HK25" t="s">
        <v>609</v>
      </c>
      <c r="HL25" t="s">
        <v>375</v>
      </c>
      <c r="HM25" t="s">
        <v>375</v>
      </c>
      <c r="HN25" t="s">
        <v>610</v>
      </c>
      <c r="HO25" t="s">
        <v>611</v>
      </c>
      <c r="HZ25" t="s">
        <v>582</v>
      </c>
      <c r="IA25" t="s">
        <v>582</v>
      </c>
      <c r="IB25" t="s">
        <v>259</v>
      </c>
      <c r="IC25" t="s">
        <v>583</v>
      </c>
      <c r="ID25" t="s">
        <v>583</v>
      </c>
      <c r="IE25" t="s">
        <v>612</v>
      </c>
      <c r="IF25" t="s">
        <v>583</v>
      </c>
      <c r="IG25" t="s">
        <v>583</v>
      </c>
      <c r="IH25" t="s">
        <v>598</v>
      </c>
      <c r="II25" t="s">
        <v>613</v>
      </c>
    </row>
    <row r="26" spans="1:247" hidden="1" x14ac:dyDescent="0.3">
      <c r="A26">
        <v>888848</v>
      </c>
      <c r="B26" t="s">
        <v>614</v>
      </c>
      <c r="D26">
        <v>1</v>
      </c>
      <c r="E26" t="s">
        <v>3313</v>
      </c>
      <c r="F26">
        <v>2</v>
      </c>
      <c r="G26">
        <v>0</v>
      </c>
      <c r="H26">
        <v>0</v>
      </c>
      <c r="I26">
        <v>2017</v>
      </c>
      <c r="J26" s="3">
        <v>5.91</v>
      </c>
      <c r="K26" s="3">
        <v>6.5</v>
      </c>
      <c r="L26">
        <f t="shared" si="0"/>
        <v>0</v>
      </c>
      <c r="M26">
        <v>2017</v>
      </c>
      <c r="N26">
        <f>COUNTIFS(CV26:EV26,"=university")</f>
        <v>0</v>
      </c>
      <c r="O26">
        <v>0</v>
      </c>
      <c r="P26">
        <f>COUNTIFS(CV26:EV26,"=*government**")</f>
        <v>0</v>
      </c>
      <c r="Q26">
        <f>COUNTIFS(AR26:CQ26,"=*European Innovation Council*")</f>
        <v>0</v>
      </c>
      <c r="R26">
        <f>COUNTIF(CV26:EV26,"*angel*")</f>
        <v>2</v>
      </c>
      <c r="S26">
        <f>COUNTIF(CV26:EV26,"*family_office*")</f>
        <v>0</v>
      </c>
      <c r="T26">
        <v>3</v>
      </c>
      <c r="U26">
        <f>COUNTIF(CV26:EV26,"*accelerator*")</f>
        <v>0</v>
      </c>
      <c r="V26">
        <f>COUNTIF(CV26:EV26,"*corporate*")</f>
        <v>0</v>
      </c>
      <c r="W26">
        <f t="shared" si="2"/>
        <v>0</v>
      </c>
      <c r="X26">
        <f>COUNTIF(CV26:EV26,"*crowdfunding*")</f>
        <v>0</v>
      </c>
      <c r="Y26">
        <f>COUNTIF(CV26:EV26,"*venture_capital*")</f>
        <v>3</v>
      </c>
      <c r="Z26">
        <v>4</v>
      </c>
      <c r="AA26">
        <f t="shared" si="3"/>
        <v>1</v>
      </c>
      <c r="AB26">
        <f t="shared" si="4"/>
        <v>1</v>
      </c>
      <c r="AC26">
        <f t="shared" si="5"/>
        <v>1</v>
      </c>
      <c r="AD26">
        <f t="shared" si="6"/>
        <v>0</v>
      </c>
      <c r="AE26">
        <f t="shared" si="7"/>
        <v>0</v>
      </c>
      <c r="AF26">
        <f t="shared" si="8"/>
        <v>0</v>
      </c>
      <c r="AG26">
        <f t="shared" si="9"/>
        <v>0</v>
      </c>
      <c r="AH26">
        <f t="shared" si="10"/>
        <v>0</v>
      </c>
      <c r="AI26" t="s">
        <v>366</v>
      </c>
      <c r="AJ26" t="s">
        <v>250</v>
      </c>
      <c r="AK26" t="s">
        <v>292</v>
      </c>
      <c r="AM26" t="s">
        <v>615</v>
      </c>
      <c r="AN26" t="s">
        <v>616</v>
      </c>
      <c r="AO26" t="s">
        <v>617</v>
      </c>
      <c r="AP26" t="s">
        <v>618</v>
      </c>
      <c r="AQ26" t="s">
        <v>619</v>
      </c>
      <c r="AR26" t="s">
        <v>620</v>
      </c>
      <c r="AS26" t="s">
        <v>621</v>
      </c>
      <c r="AT26" t="s">
        <v>622</v>
      </c>
      <c r="AU26" t="s">
        <v>623</v>
      </c>
      <c r="CR26" t="s">
        <v>292</v>
      </c>
      <c r="CS26" t="s">
        <v>374</v>
      </c>
      <c r="CT26" t="s">
        <v>274</v>
      </c>
      <c r="CU26" t="s">
        <v>324</v>
      </c>
      <c r="CV26" t="s">
        <v>274</v>
      </c>
      <c r="CW26" t="s">
        <v>374</v>
      </c>
      <c r="CX26" t="s">
        <v>374</v>
      </c>
      <c r="CY26" t="s">
        <v>274</v>
      </c>
      <c r="CZ26" t="s">
        <v>273</v>
      </c>
      <c r="EW26">
        <v>3</v>
      </c>
      <c r="EX26" t="s">
        <v>258</v>
      </c>
      <c r="EY26" t="s">
        <v>258</v>
      </c>
      <c r="EZ26" t="s">
        <v>347</v>
      </c>
      <c r="FR26" t="s">
        <v>493</v>
      </c>
      <c r="FS26">
        <v>1</v>
      </c>
      <c r="FT26">
        <v>5</v>
      </c>
      <c r="GL26" t="s">
        <v>262</v>
      </c>
      <c r="GM26" t="s">
        <v>262</v>
      </c>
      <c r="GN26" t="s">
        <v>262</v>
      </c>
      <c r="HF26" s="5">
        <v>43040</v>
      </c>
      <c r="HG26" t="s">
        <v>624</v>
      </c>
      <c r="HH26" s="5">
        <v>44287</v>
      </c>
      <c r="HZ26" t="s">
        <v>625</v>
      </c>
      <c r="IA26" t="s">
        <v>626</v>
      </c>
      <c r="IB26" t="s">
        <v>627</v>
      </c>
    </row>
    <row r="27" spans="1:247" hidden="1" x14ac:dyDescent="0.3">
      <c r="A27">
        <v>249240</v>
      </c>
      <c r="B27" t="s">
        <v>628</v>
      </c>
      <c r="D27">
        <v>1</v>
      </c>
      <c r="E27" t="s">
        <v>3304</v>
      </c>
      <c r="F27">
        <v>1</v>
      </c>
      <c r="G27">
        <v>0</v>
      </c>
      <c r="H27">
        <v>0</v>
      </c>
      <c r="I27">
        <v>2014</v>
      </c>
      <c r="J27" s="3">
        <v>3.24</v>
      </c>
      <c r="K27" s="3">
        <v>3.5</v>
      </c>
      <c r="L27">
        <f t="shared" si="0"/>
        <v>1</v>
      </c>
      <c r="M27">
        <v>2015</v>
      </c>
      <c r="N27">
        <f t="shared" si="11"/>
        <v>0</v>
      </c>
      <c r="O27">
        <v>0</v>
      </c>
      <c r="P27">
        <f t="shared" si="12"/>
        <v>1</v>
      </c>
      <c r="Q27">
        <f>COUNTIFS(AM27:CQ27,"=*European Innovation Council*")</f>
        <v>0</v>
      </c>
      <c r="R27">
        <f t="shared" si="13"/>
        <v>2</v>
      </c>
      <c r="S27">
        <f t="shared" si="14"/>
        <v>0</v>
      </c>
      <c r="T27">
        <v>1</v>
      </c>
      <c r="U27">
        <f t="shared" si="15"/>
        <v>1</v>
      </c>
      <c r="V27">
        <f t="shared" si="16"/>
        <v>0</v>
      </c>
      <c r="W27">
        <f t="shared" si="2"/>
        <v>0</v>
      </c>
      <c r="X27">
        <f t="shared" si="17"/>
        <v>0</v>
      </c>
      <c r="Y27">
        <f t="shared" si="18"/>
        <v>5</v>
      </c>
      <c r="Z27">
        <v>2</v>
      </c>
      <c r="AA27">
        <f>COUNTIFS(AI27:AR27,"=Venture Capital")</f>
        <v>1</v>
      </c>
      <c r="AB27">
        <f>COUNTIFS(AI27:AR27,"=accelerator")</f>
        <v>1</v>
      </c>
      <c r="AC27">
        <f>COUNTIFS(AI27:AR27,"=Angel")</f>
        <v>0</v>
      </c>
      <c r="AD27">
        <f>COUNTIFS(AI27:AR27,"=bootstrapped")</f>
        <v>0</v>
      </c>
      <c r="AE27">
        <f>COUNTIFS(AI27:AR27,"=Crowdfunded")</f>
        <v>0</v>
      </c>
      <c r="AF27">
        <f>COUNTIFS(AI27:AR27,"=Private Equity")</f>
        <v>0</v>
      </c>
      <c r="AG27">
        <f>COUNTIFS(AI27:AR27,"=Public")</f>
        <v>0</v>
      </c>
      <c r="AH27">
        <f>COUNTIFS(AI27:AR27,"=Subsidiary")</f>
        <v>0</v>
      </c>
      <c r="AI27" t="s">
        <v>250</v>
      </c>
      <c r="AJ27" t="s">
        <v>292</v>
      </c>
      <c r="AM27" t="s">
        <v>629</v>
      </c>
      <c r="AN27" t="s">
        <v>630</v>
      </c>
      <c r="AO27" t="s">
        <v>631</v>
      </c>
      <c r="AP27" t="s">
        <v>632</v>
      </c>
      <c r="AQ27" t="s">
        <v>433</v>
      </c>
      <c r="AR27" t="s">
        <v>633</v>
      </c>
      <c r="AS27" t="s">
        <v>634</v>
      </c>
      <c r="AT27" t="s">
        <v>272</v>
      </c>
      <c r="AU27" t="s">
        <v>635</v>
      </c>
      <c r="CR27" t="s">
        <v>274</v>
      </c>
      <c r="CS27" t="s">
        <v>273</v>
      </c>
      <c r="CT27" t="s">
        <v>274</v>
      </c>
      <c r="CU27" t="s">
        <v>474</v>
      </c>
      <c r="CV27" t="s">
        <v>292</v>
      </c>
      <c r="CW27" t="s">
        <v>492</v>
      </c>
      <c r="CX27" t="s">
        <v>255</v>
      </c>
      <c r="CY27" t="s">
        <v>276</v>
      </c>
      <c r="CZ27" t="s">
        <v>275</v>
      </c>
      <c r="EW27">
        <v>10</v>
      </c>
      <c r="EX27" t="s">
        <v>258</v>
      </c>
      <c r="EY27" t="s">
        <v>278</v>
      </c>
      <c r="EZ27" t="s">
        <v>278</v>
      </c>
      <c r="FA27" t="s">
        <v>277</v>
      </c>
      <c r="FB27" t="s">
        <v>278</v>
      </c>
      <c r="FC27" t="s">
        <v>258</v>
      </c>
      <c r="FD27" t="s">
        <v>258</v>
      </c>
      <c r="FE27" t="s">
        <v>278</v>
      </c>
      <c r="FF27" t="s">
        <v>258</v>
      </c>
      <c r="FG27" t="s">
        <v>258</v>
      </c>
      <c r="FR27" t="s">
        <v>259</v>
      </c>
      <c r="FS27" t="s">
        <v>281</v>
      </c>
      <c r="FT27" t="s">
        <v>636</v>
      </c>
      <c r="FU27" t="s">
        <v>493</v>
      </c>
      <c r="FV27" t="s">
        <v>637</v>
      </c>
      <c r="FW27" t="s">
        <v>638</v>
      </c>
      <c r="FX27" t="s">
        <v>259</v>
      </c>
      <c r="FY27" t="s">
        <v>281</v>
      </c>
      <c r="FZ27" t="s">
        <v>259</v>
      </c>
      <c r="GA27" t="s">
        <v>439</v>
      </c>
      <c r="GL27" t="s">
        <v>259</v>
      </c>
      <c r="GM27" t="s">
        <v>302</v>
      </c>
      <c r="GN27" t="s">
        <v>262</v>
      </c>
      <c r="GO27" t="s">
        <v>263</v>
      </c>
      <c r="GP27" t="s">
        <v>302</v>
      </c>
      <c r="GQ27" t="s">
        <v>263</v>
      </c>
      <c r="GR27" t="s">
        <v>259</v>
      </c>
      <c r="GS27" t="s">
        <v>263</v>
      </c>
      <c r="GT27" t="s">
        <v>259</v>
      </c>
      <c r="GU27" t="s">
        <v>302</v>
      </c>
      <c r="HF27" t="s">
        <v>639</v>
      </c>
      <c r="HG27" s="5">
        <v>42036</v>
      </c>
      <c r="HH27" s="5" t="s">
        <v>640</v>
      </c>
      <c r="HI27" t="s">
        <v>495</v>
      </c>
      <c r="HJ27" s="5">
        <v>43922</v>
      </c>
      <c r="HK27" s="5">
        <v>44256</v>
      </c>
      <c r="HL27" s="5">
        <v>45017</v>
      </c>
      <c r="HM27" t="s">
        <v>641</v>
      </c>
      <c r="HN27" s="5">
        <v>45231</v>
      </c>
      <c r="HO27" s="5">
        <v>45323</v>
      </c>
      <c r="HZ27" t="s">
        <v>259</v>
      </c>
      <c r="IA27" t="s">
        <v>259</v>
      </c>
      <c r="IB27" t="s">
        <v>259</v>
      </c>
      <c r="IC27" t="s">
        <v>633</v>
      </c>
      <c r="ID27" t="s">
        <v>259</v>
      </c>
      <c r="IE27" t="s">
        <v>633</v>
      </c>
      <c r="IF27" t="s">
        <v>642</v>
      </c>
      <c r="IG27" t="s">
        <v>272</v>
      </c>
      <c r="IH27" t="s">
        <v>633</v>
      </c>
      <c r="II27" t="s">
        <v>635</v>
      </c>
    </row>
    <row r="28" spans="1:247" hidden="1" x14ac:dyDescent="0.3">
      <c r="A28">
        <v>2015025</v>
      </c>
      <c r="B28" t="s">
        <v>643</v>
      </c>
      <c r="D28">
        <v>1</v>
      </c>
      <c r="E28" t="s">
        <v>3304</v>
      </c>
      <c r="F28">
        <v>3</v>
      </c>
      <c r="G28">
        <v>1</v>
      </c>
      <c r="H28">
        <v>2</v>
      </c>
      <c r="I28">
        <v>2018</v>
      </c>
      <c r="J28" s="3">
        <v>7.22</v>
      </c>
      <c r="K28" s="3">
        <v>7.8</v>
      </c>
      <c r="L28">
        <f t="shared" si="0"/>
        <v>3</v>
      </c>
      <c r="M28">
        <v>2021</v>
      </c>
      <c r="N28">
        <f>COUNTIFS(CR28:EV28,"=university")</f>
        <v>1</v>
      </c>
      <c r="O28">
        <v>0</v>
      </c>
      <c r="P28">
        <f>COUNTIFS(CR28:EV28,"=*government**")</f>
        <v>0</v>
      </c>
      <c r="Q28">
        <f>COUNTIFS(AR28:CQ28,"=*European Innovation Council*")</f>
        <v>0</v>
      </c>
      <c r="R28">
        <f>COUNTIF(CR28:EV28,"*angel*")</f>
        <v>3</v>
      </c>
      <c r="S28">
        <f>COUNTIF(CR28:EV28,"*family_office*")</f>
        <v>0</v>
      </c>
      <c r="T28">
        <v>3</v>
      </c>
      <c r="U28">
        <f>COUNTIF(CR28:EV28,"*accelerator*")</f>
        <v>3</v>
      </c>
      <c r="V28">
        <f>COUNTIF(CR28:EV28,"*corporate*")</f>
        <v>0</v>
      </c>
      <c r="W28">
        <f t="shared" si="2"/>
        <v>0</v>
      </c>
      <c r="X28">
        <f>COUNTIF(CR28:EV28,"*crowdfunding*")</f>
        <v>0</v>
      </c>
      <c r="Y28">
        <f>COUNTIF(CR28:EV28,"*venture_capital*")</f>
        <v>3</v>
      </c>
      <c r="Z28">
        <v>1</v>
      </c>
      <c r="AA28">
        <f t="shared" si="3"/>
        <v>1</v>
      </c>
      <c r="AB28">
        <f t="shared" si="4"/>
        <v>1</v>
      </c>
      <c r="AC28">
        <f t="shared" si="5"/>
        <v>1</v>
      </c>
      <c r="AD28">
        <f t="shared" si="6"/>
        <v>0</v>
      </c>
      <c r="AE28">
        <f t="shared" si="7"/>
        <v>0</v>
      </c>
      <c r="AF28">
        <f t="shared" si="8"/>
        <v>0</v>
      </c>
      <c r="AG28">
        <f t="shared" si="9"/>
        <v>0</v>
      </c>
      <c r="AH28">
        <f t="shared" si="10"/>
        <v>0</v>
      </c>
      <c r="AI28" t="s">
        <v>366</v>
      </c>
      <c r="AJ28" t="s">
        <v>250</v>
      </c>
      <c r="AK28" t="s">
        <v>292</v>
      </c>
      <c r="AM28" t="s">
        <v>644</v>
      </c>
      <c r="AN28" t="s">
        <v>645</v>
      </c>
      <c r="AO28" t="s">
        <v>313</v>
      </c>
      <c r="AP28" t="s">
        <v>646</v>
      </c>
      <c r="AQ28" t="s">
        <v>647</v>
      </c>
      <c r="AR28" t="s">
        <v>648</v>
      </c>
      <c r="AS28" t="s">
        <v>649</v>
      </c>
      <c r="AT28" t="s">
        <v>650</v>
      </c>
      <c r="AU28" t="s">
        <v>269</v>
      </c>
      <c r="AV28" t="s">
        <v>651</v>
      </c>
      <c r="AW28" t="s">
        <v>652</v>
      </c>
      <c r="CR28" t="s">
        <v>292</v>
      </c>
      <c r="CS28" t="s">
        <v>292</v>
      </c>
      <c r="CT28" t="s">
        <v>292</v>
      </c>
      <c r="CU28" t="s">
        <v>374</v>
      </c>
      <c r="CV28" t="s">
        <v>374</v>
      </c>
      <c r="CW28" t="s">
        <v>274</v>
      </c>
      <c r="CX28" t="s">
        <v>505</v>
      </c>
      <c r="CY28" t="s">
        <v>374</v>
      </c>
      <c r="CZ28" t="s">
        <v>274</v>
      </c>
      <c r="DA28" t="s">
        <v>254</v>
      </c>
      <c r="DB28" t="s">
        <v>274</v>
      </c>
      <c r="EW28">
        <v>3</v>
      </c>
      <c r="EX28" t="s">
        <v>300</v>
      </c>
      <c r="EY28" t="s">
        <v>258</v>
      </c>
      <c r="EZ28" t="s">
        <v>347</v>
      </c>
      <c r="FR28" t="s">
        <v>259</v>
      </c>
      <c r="FS28" t="s">
        <v>653</v>
      </c>
      <c r="FT28" t="s">
        <v>654</v>
      </c>
      <c r="GL28" t="s">
        <v>259</v>
      </c>
      <c r="GM28" t="s">
        <v>263</v>
      </c>
      <c r="GN28" t="s">
        <v>262</v>
      </c>
      <c r="HF28" t="s">
        <v>516</v>
      </c>
      <c r="HG28" t="s">
        <v>655</v>
      </c>
      <c r="HH28" t="s">
        <v>305</v>
      </c>
      <c r="HZ28" t="s">
        <v>313</v>
      </c>
      <c r="IA28" t="s">
        <v>656</v>
      </c>
      <c r="IB28" t="s">
        <v>657</v>
      </c>
    </row>
    <row r="29" spans="1:247" hidden="1" x14ac:dyDescent="0.3">
      <c r="A29">
        <v>136418</v>
      </c>
      <c r="B29" t="s">
        <v>658</v>
      </c>
      <c r="C29">
        <v>1</v>
      </c>
      <c r="E29" t="s">
        <v>3304</v>
      </c>
      <c r="F29">
        <v>4</v>
      </c>
      <c r="G29">
        <v>0</v>
      </c>
      <c r="H29">
        <v>0</v>
      </c>
      <c r="I29">
        <v>2014</v>
      </c>
      <c r="J29" s="3">
        <v>4.26</v>
      </c>
      <c r="K29" s="3">
        <v>4.5999999999999996</v>
      </c>
      <c r="L29">
        <f t="shared" si="0"/>
        <v>2</v>
      </c>
      <c r="M29">
        <v>2016</v>
      </c>
      <c r="N29">
        <f t="shared" si="11"/>
        <v>0</v>
      </c>
      <c r="O29">
        <v>0</v>
      </c>
      <c r="P29">
        <f t="shared" si="12"/>
        <v>1</v>
      </c>
      <c r="Q29">
        <f>COUNTIFS(AM29:CT29,"=*European Innovation Council*")</f>
        <v>0</v>
      </c>
      <c r="R29">
        <f t="shared" si="13"/>
        <v>1</v>
      </c>
      <c r="S29">
        <f t="shared" si="14"/>
        <v>0</v>
      </c>
      <c r="T29">
        <v>1</v>
      </c>
      <c r="U29">
        <f t="shared" si="15"/>
        <v>1</v>
      </c>
      <c r="V29">
        <f t="shared" si="16"/>
        <v>0</v>
      </c>
      <c r="W29">
        <f t="shared" si="2"/>
        <v>0</v>
      </c>
      <c r="X29">
        <f t="shared" si="17"/>
        <v>1</v>
      </c>
      <c r="Y29">
        <f t="shared" si="18"/>
        <v>2</v>
      </c>
      <c r="Z29">
        <v>3</v>
      </c>
      <c r="AA29">
        <f t="shared" si="3"/>
        <v>1</v>
      </c>
      <c r="AB29">
        <f t="shared" si="4"/>
        <v>1</v>
      </c>
      <c r="AC29">
        <f t="shared" si="5"/>
        <v>0</v>
      </c>
      <c r="AD29">
        <f t="shared" si="6"/>
        <v>0</v>
      </c>
      <c r="AE29">
        <f t="shared" si="7"/>
        <v>1</v>
      </c>
      <c r="AF29">
        <f t="shared" si="8"/>
        <v>0</v>
      </c>
      <c r="AG29">
        <f t="shared" si="9"/>
        <v>0</v>
      </c>
      <c r="AH29">
        <f t="shared" si="10"/>
        <v>0</v>
      </c>
      <c r="AI29" t="s">
        <v>250</v>
      </c>
      <c r="AJ29" t="s">
        <v>659</v>
      </c>
      <c r="AK29" t="s">
        <v>292</v>
      </c>
      <c r="AM29" t="s">
        <v>660</v>
      </c>
      <c r="AN29" t="s">
        <v>661</v>
      </c>
      <c r="AO29" t="s">
        <v>662</v>
      </c>
      <c r="AP29" t="s">
        <v>318</v>
      </c>
      <c r="AQ29" t="s">
        <v>663</v>
      </c>
      <c r="AR29" t="s">
        <v>272</v>
      </c>
      <c r="CR29" t="s">
        <v>664</v>
      </c>
      <c r="CS29" t="s">
        <v>274</v>
      </c>
      <c r="CT29" t="s">
        <v>275</v>
      </c>
      <c r="CU29" t="s">
        <v>292</v>
      </c>
      <c r="CV29" t="s">
        <v>274</v>
      </c>
      <c r="CW29" t="s">
        <v>276</v>
      </c>
      <c r="EW29">
        <v>7</v>
      </c>
      <c r="EX29" t="s">
        <v>258</v>
      </c>
      <c r="EY29" t="s">
        <v>278</v>
      </c>
      <c r="EZ29" t="s">
        <v>665</v>
      </c>
      <c r="FA29" t="s">
        <v>300</v>
      </c>
      <c r="FB29" t="s">
        <v>277</v>
      </c>
      <c r="FC29" t="s">
        <v>349</v>
      </c>
      <c r="FD29" t="s">
        <v>278</v>
      </c>
      <c r="FR29" t="s">
        <v>560</v>
      </c>
      <c r="FS29" t="s">
        <v>259</v>
      </c>
      <c r="FT29" t="s">
        <v>666</v>
      </c>
      <c r="FU29" t="s">
        <v>259</v>
      </c>
      <c r="FV29" t="s">
        <v>285</v>
      </c>
      <c r="FW29" t="s">
        <v>667</v>
      </c>
      <c r="FX29" t="s">
        <v>668</v>
      </c>
      <c r="GL29" t="s">
        <v>263</v>
      </c>
      <c r="GM29" t="s">
        <v>259</v>
      </c>
      <c r="GN29" t="s">
        <v>262</v>
      </c>
      <c r="GO29" t="s">
        <v>259</v>
      </c>
      <c r="GP29" t="s">
        <v>302</v>
      </c>
      <c r="GQ29" t="s">
        <v>302</v>
      </c>
      <c r="GR29" t="s">
        <v>263</v>
      </c>
      <c r="HF29" t="s">
        <v>669</v>
      </c>
      <c r="HG29" s="5">
        <v>43040</v>
      </c>
      <c r="HH29" s="5">
        <v>43556</v>
      </c>
      <c r="HI29" s="5">
        <v>43556</v>
      </c>
      <c r="HJ29" s="5" t="s">
        <v>611</v>
      </c>
      <c r="HK29" t="s">
        <v>611</v>
      </c>
      <c r="HL29" t="s">
        <v>358</v>
      </c>
      <c r="HZ29" t="s">
        <v>660</v>
      </c>
      <c r="IA29" t="s">
        <v>661</v>
      </c>
      <c r="IB29" t="s">
        <v>662</v>
      </c>
      <c r="IC29" t="s">
        <v>318</v>
      </c>
      <c r="ID29" t="s">
        <v>663</v>
      </c>
      <c r="IE29" t="s">
        <v>272</v>
      </c>
      <c r="IF29" t="s">
        <v>272</v>
      </c>
    </row>
    <row r="30" spans="1:247" hidden="1" x14ac:dyDescent="0.3">
      <c r="A30">
        <v>1515965</v>
      </c>
      <c r="B30" t="s">
        <v>670</v>
      </c>
      <c r="D30">
        <v>1</v>
      </c>
      <c r="E30" t="s">
        <v>3306</v>
      </c>
      <c r="F30">
        <v>7</v>
      </c>
      <c r="G30">
        <v>2</v>
      </c>
      <c r="H30">
        <v>0</v>
      </c>
      <c r="I30">
        <v>2016</v>
      </c>
      <c r="J30" s="3">
        <v>2.0499999999999998</v>
      </c>
      <c r="K30" s="3">
        <v>2.2599999999999998</v>
      </c>
      <c r="L30">
        <f t="shared" si="0"/>
        <v>1</v>
      </c>
      <c r="M30">
        <v>2017</v>
      </c>
      <c r="N30">
        <f t="shared" si="11"/>
        <v>0</v>
      </c>
      <c r="O30">
        <v>1</v>
      </c>
      <c r="P30">
        <f t="shared" si="12"/>
        <v>0</v>
      </c>
      <c r="Q30">
        <f>COUNTIFS(AM30:CQ30,"=*European Innovation Council*")</f>
        <v>0</v>
      </c>
      <c r="R30">
        <f t="shared" si="13"/>
        <v>1</v>
      </c>
      <c r="S30">
        <f t="shared" si="14"/>
        <v>1</v>
      </c>
      <c r="T30">
        <v>2</v>
      </c>
      <c r="U30">
        <f t="shared" si="15"/>
        <v>9</v>
      </c>
      <c r="V30">
        <f t="shared" si="16"/>
        <v>0</v>
      </c>
      <c r="W30">
        <f t="shared" si="2"/>
        <v>0</v>
      </c>
      <c r="X30">
        <f t="shared" si="17"/>
        <v>0</v>
      </c>
      <c r="Y30">
        <f t="shared" si="18"/>
        <v>4</v>
      </c>
      <c r="Z30">
        <v>4</v>
      </c>
      <c r="AA30">
        <f t="shared" si="3"/>
        <v>1</v>
      </c>
      <c r="AB30">
        <f t="shared" si="4"/>
        <v>1</v>
      </c>
      <c r="AC30">
        <f t="shared" si="5"/>
        <v>1</v>
      </c>
      <c r="AD30">
        <f t="shared" si="6"/>
        <v>0</v>
      </c>
      <c r="AE30">
        <f t="shared" si="7"/>
        <v>0</v>
      </c>
      <c r="AF30">
        <f t="shared" si="8"/>
        <v>0</v>
      </c>
      <c r="AG30">
        <f t="shared" si="9"/>
        <v>0</v>
      </c>
      <c r="AH30">
        <f t="shared" si="10"/>
        <v>0</v>
      </c>
      <c r="AI30" t="s">
        <v>366</v>
      </c>
      <c r="AJ30" t="s">
        <v>250</v>
      </c>
      <c r="AK30" t="s">
        <v>292</v>
      </c>
      <c r="AM30" t="s">
        <v>671</v>
      </c>
      <c r="AN30" t="s">
        <v>672</v>
      </c>
      <c r="AO30" t="s">
        <v>673</v>
      </c>
      <c r="AP30" t="s">
        <v>674</v>
      </c>
      <c r="AQ30" t="s">
        <v>675</v>
      </c>
      <c r="AR30" t="s">
        <v>676</v>
      </c>
      <c r="AS30" t="s">
        <v>480</v>
      </c>
      <c r="AT30" t="s">
        <v>677</v>
      </c>
      <c r="AU30" t="s">
        <v>678</v>
      </c>
      <c r="AV30" t="s">
        <v>679</v>
      </c>
      <c r="AW30" t="s">
        <v>369</v>
      </c>
      <c r="AX30" t="s">
        <v>394</v>
      </c>
      <c r="AY30" t="s">
        <v>680</v>
      </c>
      <c r="AZ30" t="s">
        <v>681</v>
      </c>
      <c r="BA30" t="s">
        <v>682</v>
      </c>
      <c r="CR30" t="s">
        <v>274</v>
      </c>
      <c r="CS30" t="s">
        <v>292</v>
      </c>
      <c r="CT30" t="s">
        <v>292</v>
      </c>
      <c r="CU30" t="s">
        <v>292</v>
      </c>
      <c r="CV30" t="s">
        <v>292</v>
      </c>
      <c r="CW30" t="s">
        <v>292</v>
      </c>
      <c r="CX30" t="s">
        <v>292</v>
      </c>
      <c r="CY30" t="s">
        <v>292</v>
      </c>
      <c r="CZ30" t="s">
        <v>292</v>
      </c>
      <c r="DA30" t="s">
        <v>274</v>
      </c>
      <c r="DB30" t="s">
        <v>373</v>
      </c>
      <c r="DC30" t="s">
        <v>274</v>
      </c>
      <c r="DD30" t="s">
        <v>374</v>
      </c>
      <c r="DE30" t="s">
        <v>423</v>
      </c>
      <c r="DF30" t="s">
        <v>274</v>
      </c>
      <c r="EW30">
        <v>3</v>
      </c>
      <c r="EX30" t="s">
        <v>258</v>
      </c>
      <c r="EY30" t="s">
        <v>258</v>
      </c>
      <c r="EZ30" t="s">
        <v>347</v>
      </c>
      <c r="FR30" t="s">
        <v>281</v>
      </c>
      <c r="FS30" t="s">
        <v>259</v>
      </c>
      <c r="FT30">
        <v>2</v>
      </c>
      <c r="GL30" t="s">
        <v>302</v>
      </c>
      <c r="GM30" t="s">
        <v>262</v>
      </c>
      <c r="GN30" t="s">
        <v>302</v>
      </c>
      <c r="HF30" t="s">
        <v>527</v>
      </c>
      <c r="HG30" t="s">
        <v>377</v>
      </c>
      <c r="HH30" t="s">
        <v>360</v>
      </c>
      <c r="HZ30" t="s">
        <v>683</v>
      </c>
      <c r="IA30" t="s">
        <v>394</v>
      </c>
      <c r="IB30" t="s">
        <v>684</v>
      </c>
    </row>
    <row r="31" spans="1:247" hidden="1" x14ac:dyDescent="0.3">
      <c r="A31">
        <v>874209</v>
      </c>
      <c r="B31" t="s">
        <v>685</v>
      </c>
      <c r="D31">
        <v>1</v>
      </c>
      <c r="E31" t="s">
        <v>3309</v>
      </c>
      <c r="F31">
        <v>1</v>
      </c>
      <c r="G31">
        <v>0</v>
      </c>
      <c r="H31">
        <v>0</v>
      </c>
      <c r="I31">
        <v>2013</v>
      </c>
      <c r="J31" s="3">
        <v>11.71</v>
      </c>
      <c r="K31" s="3">
        <v>12.88</v>
      </c>
      <c r="L31">
        <f t="shared" si="0"/>
        <v>0</v>
      </c>
      <c r="M31">
        <v>2013</v>
      </c>
      <c r="N31">
        <f>COUNTIFS(CR31:EV31,"=university")</f>
        <v>0</v>
      </c>
      <c r="O31">
        <v>0</v>
      </c>
      <c r="P31">
        <f>COUNTIFS(CR31:EV31,"=*government**")</f>
        <v>1</v>
      </c>
      <c r="Q31">
        <f>COUNTIFS(AW31:CQ31,"=*European Innovation Council*")</f>
        <v>0</v>
      </c>
      <c r="R31">
        <f>COUNTIF(CR31:EV31,"*angel*")</f>
        <v>4</v>
      </c>
      <c r="S31">
        <f>COUNTIF(CR31:EV31,"*family_office*")</f>
        <v>0</v>
      </c>
      <c r="T31">
        <v>4</v>
      </c>
      <c r="U31">
        <f>COUNTIF(CR31:EV31,"*accelerator*")</f>
        <v>0</v>
      </c>
      <c r="V31">
        <f>COUNTIF(CR31:EV31,"*corporate*")</f>
        <v>3</v>
      </c>
      <c r="W31">
        <f t="shared" si="2"/>
        <v>0</v>
      </c>
      <c r="X31">
        <f>COUNTIF(CR31:EV31,"*crowdfunding*")</f>
        <v>1</v>
      </c>
      <c r="Y31">
        <f>COUNTIF(CR31:EV31,"*venture_capital*")</f>
        <v>5</v>
      </c>
      <c r="Z31">
        <v>7</v>
      </c>
      <c r="AA31">
        <f t="shared" si="3"/>
        <v>1</v>
      </c>
      <c r="AB31">
        <f t="shared" si="4"/>
        <v>0</v>
      </c>
      <c r="AC31">
        <f t="shared" si="5"/>
        <v>1</v>
      </c>
      <c r="AD31">
        <f t="shared" si="6"/>
        <v>0</v>
      </c>
      <c r="AE31">
        <f t="shared" si="7"/>
        <v>1</v>
      </c>
      <c r="AF31">
        <f t="shared" si="8"/>
        <v>0</v>
      </c>
      <c r="AG31">
        <f t="shared" si="9"/>
        <v>0</v>
      </c>
      <c r="AH31">
        <f t="shared" si="10"/>
        <v>0</v>
      </c>
      <c r="AI31" t="s">
        <v>366</v>
      </c>
      <c r="AJ31" t="s">
        <v>250</v>
      </c>
      <c r="AK31" t="s">
        <v>659</v>
      </c>
      <c r="AM31" t="s">
        <v>686</v>
      </c>
      <c r="AN31" t="s">
        <v>687</v>
      </c>
      <c r="AO31" t="s">
        <v>688</v>
      </c>
      <c r="AP31" t="s">
        <v>689</v>
      </c>
      <c r="AQ31" t="s">
        <v>690</v>
      </c>
      <c r="AR31" t="s">
        <v>691</v>
      </c>
      <c r="AS31" t="s">
        <v>692</v>
      </c>
      <c r="AT31" t="s">
        <v>693</v>
      </c>
      <c r="AU31" t="s">
        <v>694</v>
      </c>
      <c r="AV31" t="s">
        <v>695</v>
      </c>
      <c r="AW31" t="s">
        <v>696</v>
      </c>
      <c r="AX31" t="s">
        <v>697</v>
      </c>
      <c r="AY31" t="s">
        <v>698</v>
      </c>
      <c r="AZ31" t="s">
        <v>699</v>
      </c>
      <c r="CR31" t="s">
        <v>274</v>
      </c>
      <c r="CS31" t="s">
        <v>323</v>
      </c>
      <c r="CT31" t="s">
        <v>274</v>
      </c>
      <c r="CU31" t="s">
        <v>374</v>
      </c>
      <c r="CV31" t="s">
        <v>374</v>
      </c>
      <c r="CW31" t="s">
        <v>324</v>
      </c>
      <c r="CX31" t="s">
        <v>374</v>
      </c>
      <c r="CY31" t="s">
        <v>374</v>
      </c>
      <c r="CZ31" t="s">
        <v>274</v>
      </c>
      <c r="DA31" t="s">
        <v>273</v>
      </c>
      <c r="DB31" t="s">
        <v>324</v>
      </c>
      <c r="DC31" t="s">
        <v>664</v>
      </c>
      <c r="DD31" t="s">
        <v>299</v>
      </c>
      <c r="DE31" t="s">
        <v>274</v>
      </c>
      <c r="EW31">
        <v>14</v>
      </c>
      <c r="EX31" t="s">
        <v>258</v>
      </c>
      <c r="EY31" t="s">
        <v>277</v>
      </c>
      <c r="EZ31" t="s">
        <v>258</v>
      </c>
      <c r="FA31" t="s">
        <v>258</v>
      </c>
      <c r="FB31" t="s">
        <v>258</v>
      </c>
      <c r="FC31" t="s">
        <v>277</v>
      </c>
      <c r="FD31" t="s">
        <v>277</v>
      </c>
      <c r="FE31" t="s">
        <v>348</v>
      </c>
      <c r="FF31" t="s">
        <v>277</v>
      </c>
      <c r="FG31" t="s">
        <v>700</v>
      </c>
      <c r="FH31" t="s">
        <v>277</v>
      </c>
      <c r="FI31" t="s">
        <v>349</v>
      </c>
      <c r="FJ31" t="s">
        <v>277</v>
      </c>
      <c r="FK31" t="s">
        <v>277</v>
      </c>
      <c r="FR31" t="s">
        <v>701</v>
      </c>
      <c r="FS31" t="s">
        <v>702</v>
      </c>
      <c r="FT31" t="s">
        <v>703</v>
      </c>
      <c r="FU31" t="s">
        <v>562</v>
      </c>
      <c r="FV31" t="s">
        <v>493</v>
      </c>
      <c r="FW31" t="s">
        <v>604</v>
      </c>
      <c r="FX31" t="s">
        <v>702</v>
      </c>
      <c r="FY31" t="s">
        <v>326</v>
      </c>
      <c r="FZ31" t="s">
        <v>261</v>
      </c>
      <c r="GA31" t="s">
        <v>261</v>
      </c>
      <c r="GB31" t="s">
        <v>282</v>
      </c>
      <c r="GC31" t="s">
        <v>260</v>
      </c>
      <c r="GD31" t="s">
        <v>259</v>
      </c>
      <c r="GE31" t="s">
        <v>704</v>
      </c>
      <c r="GL31" t="s">
        <v>302</v>
      </c>
      <c r="GM31" t="s">
        <v>302</v>
      </c>
      <c r="GN31" t="s">
        <v>302</v>
      </c>
      <c r="GO31" t="s">
        <v>302</v>
      </c>
      <c r="GP31" t="s">
        <v>302</v>
      </c>
      <c r="GQ31" t="s">
        <v>302</v>
      </c>
      <c r="GR31" t="s">
        <v>302</v>
      </c>
      <c r="GS31" t="s">
        <v>302</v>
      </c>
      <c r="GT31" t="s">
        <v>302</v>
      </c>
      <c r="GU31" t="s">
        <v>302</v>
      </c>
      <c r="GV31" t="s">
        <v>302</v>
      </c>
      <c r="GW31" t="s">
        <v>302</v>
      </c>
      <c r="GX31" t="s">
        <v>262</v>
      </c>
      <c r="GY31" t="s">
        <v>302</v>
      </c>
      <c r="HF31" t="s">
        <v>705</v>
      </c>
      <c r="HG31" s="5" t="s">
        <v>607</v>
      </c>
      <c r="HH31" s="5" t="s">
        <v>706</v>
      </c>
      <c r="HI31" t="s">
        <v>707</v>
      </c>
      <c r="HJ31" t="s">
        <v>515</v>
      </c>
      <c r="HK31" s="5">
        <v>42309</v>
      </c>
      <c r="HL31" s="5" t="s">
        <v>708</v>
      </c>
      <c r="HM31" s="5" t="s">
        <v>709</v>
      </c>
      <c r="HN31" s="5">
        <v>42795</v>
      </c>
      <c r="HO31" s="5" t="s">
        <v>588</v>
      </c>
      <c r="HP31" s="5" t="s">
        <v>527</v>
      </c>
      <c r="HQ31" s="5" t="s">
        <v>527</v>
      </c>
      <c r="HR31" s="5" t="s">
        <v>428</v>
      </c>
      <c r="HS31" s="5" t="s">
        <v>429</v>
      </c>
      <c r="HZ31" t="s">
        <v>259</v>
      </c>
      <c r="IA31" t="s">
        <v>710</v>
      </c>
      <c r="IB31" t="s">
        <v>259</v>
      </c>
      <c r="IC31" t="s">
        <v>259</v>
      </c>
      <c r="ID31" t="s">
        <v>711</v>
      </c>
      <c r="IE31" t="s">
        <v>694</v>
      </c>
      <c r="IF31" t="s">
        <v>712</v>
      </c>
      <c r="IG31" t="s">
        <v>694</v>
      </c>
      <c r="IH31" t="s">
        <v>259</v>
      </c>
      <c r="II31" t="s">
        <v>694</v>
      </c>
      <c r="IJ31" t="s">
        <v>697</v>
      </c>
      <c r="IK31" t="s">
        <v>698</v>
      </c>
      <c r="IL31" t="s">
        <v>699</v>
      </c>
      <c r="IM31" t="s">
        <v>697</v>
      </c>
    </row>
    <row r="32" spans="1:247" hidden="1" x14ac:dyDescent="0.3">
      <c r="A32">
        <v>883585</v>
      </c>
      <c r="B32" t="s">
        <v>713</v>
      </c>
      <c r="C32">
        <v>1</v>
      </c>
      <c r="E32" t="s">
        <v>3307</v>
      </c>
      <c r="F32">
        <v>4</v>
      </c>
      <c r="G32">
        <v>1</v>
      </c>
      <c r="H32">
        <v>1</v>
      </c>
      <c r="I32">
        <v>2013</v>
      </c>
      <c r="J32" s="3">
        <v>2.2400000000000002</v>
      </c>
      <c r="K32" s="3">
        <v>2.46</v>
      </c>
      <c r="L32">
        <f t="shared" si="0"/>
        <v>3</v>
      </c>
      <c r="M32">
        <v>2016</v>
      </c>
      <c r="N32">
        <f t="shared" si="11"/>
        <v>0</v>
      </c>
      <c r="O32">
        <v>1</v>
      </c>
      <c r="P32">
        <f t="shared" si="12"/>
        <v>0</v>
      </c>
      <c r="Q32">
        <f>COUNTIFS(AM32:CQ32,"=*European Innovation Council*")</f>
        <v>0</v>
      </c>
      <c r="R32">
        <f t="shared" si="13"/>
        <v>0</v>
      </c>
      <c r="S32">
        <f t="shared" si="14"/>
        <v>0</v>
      </c>
      <c r="T32">
        <v>0</v>
      </c>
      <c r="U32">
        <f t="shared" si="15"/>
        <v>1</v>
      </c>
      <c r="V32">
        <f t="shared" si="16"/>
        <v>0</v>
      </c>
      <c r="W32">
        <f t="shared" si="2"/>
        <v>0</v>
      </c>
      <c r="X32">
        <f t="shared" si="17"/>
        <v>0</v>
      </c>
      <c r="Y32">
        <f t="shared" si="18"/>
        <v>0</v>
      </c>
      <c r="Z32">
        <v>0</v>
      </c>
      <c r="AA32">
        <f t="shared" si="3"/>
        <v>1</v>
      </c>
      <c r="AB32">
        <f t="shared" si="4"/>
        <v>1</v>
      </c>
      <c r="AC32">
        <f t="shared" si="5"/>
        <v>0</v>
      </c>
      <c r="AD32">
        <f t="shared" si="6"/>
        <v>0</v>
      </c>
      <c r="AE32">
        <f t="shared" si="7"/>
        <v>0</v>
      </c>
      <c r="AF32">
        <f t="shared" si="8"/>
        <v>0</v>
      </c>
      <c r="AG32">
        <f t="shared" si="9"/>
        <v>1</v>
      </c>
      <c r="AH32">
        <f t="shared" si="10"/>
        <v>0</v>
      </c>
      <c r="AI32" t="s">
        <v>714</v>
      </c>
      <c r="AJ32" t="s">
        <v>250</v>
      </c>
      <c r="AK32" t="s">
        <v>292</v>
      </c>
      <c r="AM32" t="s">
        <v>384</v>
      </c>
      <c r="CR32" t="s">
        <v>292</v>
      </c>
      <c r="EW32">
        <v>3</v>
      </c>
      <c r="EX32" t="s">
        <v>258</v>
      </c>
      <c r="EY32" t="s">
        <v>277</v>
      </c>
      <c r="EZ32" t="s">
        <v>715</v>
      </c>
      <c r="FR32">
        <v>1</v>
      </c>
      <c r="FS32" t="s">
        <v>716</v>
      </c>
      <c r="FT32">
        <v>23</v>
      </c>
      <c r="GL32" t="s">
        <v>302</v>
      </c>
      <c r="GM32" t="s">
        <v>302</v>
      </c>
      <c r="GN32" t="s">
        <v>717</v>
      </c>
      <c r="HF32" t="s">
        <v>669</v>
      </c>
      <c r="HG32" s="5">
        <v>42767</v>
      </c>
      <c r="HH32" s="5">
        <v>42795</v>
      </c>
      <c r="HZ32" t="s">
        <v>259</v>
      </c>
      <c r="IA32" t="s">
        <v>259</v>
      </c>
      <c r="IB32" t="s">
        <v>259</v>
      </c>
    </row>
    <row r="33" spans="1:240" x14ac:dyDescent="0.3">
      <c r="A33">
        <v>954478</v>
      </c>
      <c r="B33" t="s">
        <v>718</v>
      </c>
      <c r="C33">
        <v>1</v>
      </c>
      <c r="E33" t="s">
        <v>3314</v>
      </c>
      <c r="F33">
        <v>4</v>
      </c>
      <c r="G33">
        <v>0</v>
      </c>
      <c r="H33">
        <v>4</v>
      </c>
      <c r="I33">
        <v>2015</v>
      </c>
      <c r="J33" s="3">
        <v>17.670000000000002</v>
      </c>
      <c r="K33" s="3">
        <v>19.100000000000001</v>
      </c>
      <c r="L33">
        <f t="shared" si="0"/>
        <v>4</v>
      </c>
      <c r="M33">
        <v>2019</v>
      </c>
      <c r="N33">
        <f t="shared" si="11"/>
        <v>1</v>
      </c>
      <c r="O33">
        <v>0</v>
      </c>
      <c r="P33">
        <f t="shared" si="12"/>
        <v>2</v>
      </c>
      <c r="Q33">
        <f>COUNTIFS(AM33:CQ33,"=*European Innovation Council*")</f>
        <v>1</v>
      </c>
      <c r="R33">
        <f t="shared" si="13"/>
        <v>0</v>
      </c>
      <c r="S33">
        <f t="shared" si="14"/>
        <v>0</v>
      </c>
      <c r="T33">
        <v>0</v>
      </c>
      <c r="U33">
        <f t="shared" si="15"/>
        <v>0</v>
      </c>
      <c r="V33">
        <f t="shared" si="16"/>
        <v>1</v>
      </c>
      <c r="W33">
        <f t="shared" si="2"/>
        <v>0</v>
      </c>
      <c r="X33">
        <f t="shared" si="17"/>
        <v>0</v>
      </c>
      <c r="Y33">
        <f t="shared" si="18"/>
        <v>4</v>
      </c>
      <c r="Z33">
        <v>4</v>
      </c>
      <c r="AA33">
        <f t="shared" si="3"/>
        <v>1</v>
      </c>
      <c r="AB33">
        <f t="shared" si="4"/>
        <v>0</v>
      </c>
      <c r="AC33">
        <f t="shared" si="5"/>
        <v>0</v>
      </c>
      <c r="AD33">
        <f t="shared" si="6"/>
        <v>0</v>
      </c>
      <c r="AE33">
        <f t="shared" si="7"/>
        <v>0</v>
      </c>
      <c r="AF33">
        <f t="shared" si="8"/>
        <v>0</v>
      </c>
      <c r="AG33">
        <f t="shared" si="9"/>
        <v>0</v>
      </c>
      <c r="AH33">
        <f t="shared" si="10"/>
        <v>0</v>
      </c>
      <c r="AI33" t="s">
        <v>250</v>
      </c>
      <c r="AM33" t="s">
        <v>719</v>
      </c>
      <c r="AN33" t="s">
        <v>720</v>
      </c>
      <c r="AO33" t="s">
        <v>721</v>
      </c>
      <c r="AP33" t="s">
        <v>722</v>
      </c>
      <c r="AQ33" t="s">
        <v>335</v>
      </c>
      <c r="AR33" t="s">
        <v>296</v>
      </c>
      <c r="AS33" t="s">
        <v>723</v>
      </c>
      <c r="AT33" t="s">
        <v>724</v>
      </c>
      <c r="CR33" t="s">
        <v>274</v>
      </c>
      <c r="CS33" t="s">
        <v>274</v>
      </c>
      <c r="CT33" t="s">
        <v>324</v>
      </c>
      <c r="CU33" t="s">
        <v>254</v>
      </c>
      <c r="CV33" t="s">
        <v>299</v>
      </c>
      <c r="CW33" t="s">
        <v>299</v>
      </c>
      <c r="CX33" t="s">
        <v>274</v>
      </c>
      <c r="CY33" t="s">
        <v>274</v>
      </c>
      <c r="EW33">
        <v>5</v>
      </c>
      <c r="EX33" t="s">
        <v>257</v>
      </c>
      <c r="EY33" t="s">
        <v>278</v>
      </c>
      <c r="EZ33" t="s">
        <v>300</v>
      </c>
      <c r="FA33" t="s">
        <v>347</v>
      </c>
      <c r="FB33" t="s">
        <v>347</v>
      </c>
      <c r="FR33" t="s">
        <v>259</v>
      </c>
      <c r="FS33" t="s">
        <v>281</v>
      </c>
      <c r="FT33" t="s">
        <v>259</v>
      </c>
      <c r="FU33">
        <v>8</v>
      </c>
      <c r="FV33" t="s">
        <v>725</v>
      </c>
      <c r="GL33" t="s">
        <v>259</v>
      </c>
      <c r="GM33" t="s">
        <v>302</v>
      </c>
      <c r="GN33" t="s">
        <v>259</v>
      </c>
      <c r="GO33" t="s">
        <v>302</v>
      </c>
      <c r="GP33" t="s">
        <v>262</v>
      </c>
      <c r="HF33" t="s">
        <v>515</v>
      </c>
      <c r="HG33" s="5">
        <v>43525</v>
      </c>
      <c r="HH33" t="s">
        <v>304</v>
      </c>
      <c r="HI33" s="5">
        <v>44958</v>
      </c>
      <c r="HJ33" s="5" t="s">
        <v>726</v>
      </c>
      <c r="HZ33" t="s">
        <v>722</v>
      </c>
      <c r="IA33" t="s">
        <v>335</v>
      </c>
      <c r="IB33" t="s">
        <v>296</v>
      </c>
      <c r="IC33" t="s">
        <v>727</v>
      </c>
      <c r="ID33" t="s">
        <v>727</v>
      </c>
    </row>
    <row r="34" spans="1:240" x14ac:dyDescent="0.3">
      <c r="A34">
        <v>974387</v>
      </c>
      <c r="B34" t="s">
        <v>728</v>
      </c>
      <c r="C34">
        <v>1</v>
      </c>
      <c r="E34" t="s">
        <v>3308</v>
      </c>
      <c r="F34">
        <v>4</v>
      </c>
      <c r="G34">
        <v>0</v>
      </c>
      <c r="H34">
        <v>4</v>
      </c>
      <c r="I34">
        <v>2015</v>
      </c>
      <c r="J34" s="3">
        <v>2.4</v>
      </c>
      <c r="K34" s="3">
        <v>2.64</v>
      </c>
      <c r="L34">
        <f t="shared" si="0"/>
        <v>6</v>
      </c>
      <c r="M34">
        <v>2021</v>
      </c>
      <c r="N34">
        <f t="shared" si="11"/>
        <v>1</v>
      </c>
      <c r="O34">
        <v>0</v>
      </c>
      <c r="P34">
        <f t="shared" si="12"/>
        <v>0</v>
      </c>
      <c r="Q34">
        <f>COUNTIFS(AM34:CQ34,"=*European Innovation Council*")</f>
        <v>0</v>
      </c>
      <c r="R34">
        <f t="shared" si="13"/>
        <v>0</v>
      </c>
      <c r="S34">
        <f t="shared" si="14"/>
        <v>0</v>
      </c>
      <c r="T34">
        <v>0</v>
      </c>
      <c r="U34">
        <f t="shared" si="15"/>
        <v>0</v>
      </c>
      <c r="V34">
        <f t="shared" si="16"/>
        <v>0</v>
      </c>
      <c r="W34">
        <f t="shared" si="2"/>
        <v>0</v>
      </c>
      <c r="X34">
        <f t="shared" si="17"/>
        <v>0</v>
      </c>
      <c r="Y34">
        <f t="shared" si="18"/>
        <v>1</v>
      </c>
      <c r="Z34">
        <v>1</v>
      </c>
      <c r="AA34">
        <f t="shared" si="3"/>
        <v>1</v>
      </c>
      <c r="AB34">
        <f t="shared" si="4"/>
        <v>0</v>
      </c>
      <c r="AC34">
        <f t="shared" si="5"/>
        <v>0</v>
      </c>
      <c r="AD34">
        <f t="shared" si="6"/>
        <v>0</v>
      </c>
      <c r="AE34">
        <f t="shared" si="7"/>
        <v>0</v>
      </c>
      <c r="AF34">
        <f t="shared" si="8"/>
        <v>0</v>
      </c>
      <c r="AG34">
        <f t="shared" si="9"/>
        <v>0</v>
      </c>
      <c r="AH34">
        <f t="shared" si="10"/>
        <v>0</v>
      </c>
      <c r="AI34" t="s">
        <v>250</v>
      </c>
      <c r="AM34" t="s">
        <v>729</v>
      </c>
      <c r="AN34" t="s">
        <v>730</v>
      </c>
      <c r="CR34" t="s">
        <v>254</v>
      </c>
      <c r="CS34" t="s">
        <v>274</v>
      </c>
      <c r="EW34">
        <v>2</v>
      </c>
      <c r="EX34" t="s">
        <v>257</v>
      </c>
      <c r="EY34" t="s">
        <v>258</v>
      </c>
      <c r="FR34" t="s">
        <v>259</v>
      </c>
      <c r="FS34" t="s">
        <v>475</v>
      </c>
      <c r="GL34" t="s">
        <v>262</v>
      </c>
      <c r="GM34" t="s">
        <v>302</v>
      </c>
      <c r="HF34" t="s">
        <v>515</v>
      </c>
      <c r="HG34" s="5">
        <v>44501</v>
      </c>
      <c r="HZ34" t="s">
        <v>729</v>
      </c>
      <c r="IA34" t="s">
        <v>731</v>
      </c>
    </row>
    <row r="35" spans="1:240" x14ac:dyDescent="0.3">
      <c r="A35">
        <v>1813185</v>
      </c>
      <c r="B35" t="s">
        <v>732</v>
      </c>
      <c r="D35">
        <v>1</v>
      </c>
      <c r="E35" t="s">
        <v>3313</v>
      </c>
      <c r="F35">
        <v>4</v>
      </c>
      <c r="G35">
        <v>0</v>
      </c>
      <c r="H35">
        <v>3</v>
      </c>
      <c r="I35">
        <v>2018</v>
      </c>
      <c r="J35" s="3">
        <v>8.14</v>
      </c>
      <c r="K35" s="3">
        <v>8.8000000000000007</v>
      </c>
      <c r="L35">
        <f t="shared" si="0"/>
        <v>1</v>
      </c>
      <c r="M35">
        <v>2019</v>
      </c>
      <c r="N35">
        <f>COUNTIFS(CS35:EV35,"=university")</f>
        <v>0</v>
      </c>
      <c r="O35">
        <v>1</v>
      </c>
      <c r="P35">
        <f>COUNTIFS(CS35:EV35,"=*government**")</f>
        <v>0</v>
      </c>
      <c r="Q35">
        <f>COUNTIFS(AN35:CR35,"=*European Innovation Council*")</f>
        <v>0</v>
      </c>
      <c r="R35">
        <f>COUNTIF(CS35:EV35,"*angel*")</f>
        <v>0</v>
      </c>
      <c r="S35">
        <f>COUNTIF(CS35:EV35,"*family_office*")</f>
        <v>1</v>
      </c>
      <c r="T35">
        <v>0</v>
      </c>
      <c r="U35">
        <f>COUNTIF(CS35:EV35,"*accelerator*")</f>
        <v>1</v>
      </c>
      <c r="V35">
        <f>COUNTIF(CS35:EV35,"*corporate*")</f>
        <v>1</v>
      </c>
      <c r="W35">
        <f t="shared" si="2"/>
        <v>0</v>
      </c>
      <c r="X35">
        <f>COUNTIF(CS35:EV35,"*crowdfunding*")</f>
        <v>0</v>
      </c>
      <c r="Y35">
        <f>COUNTIF(CS35:EV35,"*venture_capital*")</f>
        <v>0</v>
      </c>
      <c r="Z35">
        <v>0</v>
      </c>
      <c r="AA35">
        <f>COUNTIFS(AI35:AM35,"=Venture Capital")</f>
        <v>1</v>
      </c>
      <c r="AB35">
        <f>COUNTIFS(AI35:AM35,"=accelerator")</f>
        <v>1</v>
      </c>
      <c r="AC35">
        <f>COUNTIFS(AI35:AM35,"=Angel")</f>
        <v>0</v>
      </c>
      <c r="AD35">
        <f>COUNTIFS(AI35:AM35,"=bootstrapped")</f>
        <v>0</v>
      </c>
      <c r="AE35">
        <f>COUNTIFS(AI35:AM35,"=Crowdfunded")</f>
        <v>0</v>
      </c>
      <c r="AF35">
        <f>COUNTIFS(AI35:AM35,"=Private Equity")</f>
        <v>0</v>
      </c>
      <c r="AG35">
        <f>COUNTIFS(AI35:AM35,"=Public")</f>
        <v>0</v>
      </c>
      <c r="AH35">
        <f>COUNTIFS(AI35:AM35,"=Subsidiary")</f>
        <v>0</v>
      </c>
      <c r="AI35" t="s">
        <v>250</v>
      </c>
      <c r="AJ35" t="s">
        <v>292</v>
      </c>
      <c r="AM35" t="s">
        <v>733</v>
      </c>
      <c r="AN35" t="s">
        <v>581</v>
      </c>
      <c r="AO35" t="s">
        <v>734</v>
      </c>
      <c r="AP35" t="s">
        <v>735</v>
      </c>
      <c r="CR35" t="s">
        <v>254</v>
      </c>
      <c r="CS35" t="s">
        <v>292</v>
      </c>
      <c r="CT35" t="s">
        <v>323</v>
      </c>
      <c r="CU35" t="s">
        <v>423</v>
      </c>
      <c r="EW35">
        <v>7</v>
      </c>
      <c r="EX35" t="s">
        <v>257</v>
      </c>
      <c r="EY35" t="s">
        <v>300</v>
      </c>
      <c r="EZ35" t="s">
        <v>349</v>
      </c>
      <c r="FA35" t="s">
        <v>258</v>
      </c>
      <c r="FB35" t="s">
        <v>258</v>
      </c>
      <c r="FC35" t="s">
        <v>601</v>
      </c>
      <c r="FD35" t="s">
        <v>258</v>
      </c>
      <c r="FR35" t="s">
        <v>259</v>
      </c>
      <c r="FS35" t="s">
        <v>259</v>
      </c>
      <c r="FT35" t="s">
        <v>586</v>
      </c>
      <c r="FU35" t="s">
        <v>736</v>
      </c>
      <c r="FV35" t="s">
        <v>385</v>
      </c>
      <c r="FW35" t="s">
        <v>737</v>
      </c>
      <c r="FX35" t="s">
        <v>738</v>
      </c>
      <c r="GL35" t="s">
        <v>259</v>
      </c>
      <c r="GM35" t="s">
        <v>259</v>
      </c>
      <c r="GN35" t="s">
        <v>587</v>
      </c>
      <c r="GO35" t="s">
        <v>587</v>
      </c>
      <c r="GP35" t="s">
        <v>587</v>
      </c>
      <c r="GQ35" t="s">
        <v>587</v>
      </c>
      <c r="GR35" t="s">
        <v>587</v>
      </c>
      <c r="HF35" t="s">
        <v>376</v>
      </c>
      <c r="HG35" t="s">
        <v>376</v>
      </c>
      <c r="HH35" t="s">
        <v>328</v>
      </c>
      <c r="HI35" t="s">
        <v>739</v>
      </c>
      <c r="HJ35" t="s">
        <v>740</v>
      </c>
      <c r="HK35" t="s">
        <v>741</v>
      </c>
      <c r="HL35" t="s">
        <v>726</v>
      </c>
      <c r="HZ35" t="s">
        <v>733</v>
      </c>
      <c r="IA35" t="s">
        <v>581</v>
      </c>
      <c r="IB35" t="s">
        <v>259</v>
      </c>
      <c r="IC35" t="s">
        <v>259</v>
      </c>
      <c r="ID35" t="s">
        <v>259</v>
      </c>
      <c r="IE35" t="s">
        <v>259</v>
      </c>
      <c r="IF35" t="s">
        <v>742</v>
      </c>
    </row>
    <row r="36" spans="1:240" x14ac:dyDescent="0.3">
      <c r="A36">
        <v>1990764</v>
      </c>
      <c r="B36" t="s">
        <v>743</v>
      </c>
      <c r="D36">
        <v>1</v>
      </c>
      <c r="E36" t="s">
        <v>3308</v>
      </c>
      <c r="G36">
        <v>0</v>
      </c>
      <c r="H36">
        <v>0</v>
      </c>
      <c r="I36">
        <v>2018</v>
      </c>
      <c r="J36" s="3">
        <v>18.8</v>
      </c>
      <c r="K36" s="3">
        <v>20.7</v>
      </c>
      <c r="L36">
        <f t="shared" si="0"/>
        <v>1</v>
      </c>
      <c r="M36">
        <v>2019</v>
      </c>
      <c r="N36">
        <f>COUNTIFS(CR36:EV36,"=university")</f>
        <v>1</v>
      </c>
      <c r="O36">
        <v>0</v>
      </c>
      <c r="P36">
        <f>COUNTIFS(CR36:EV36,"=*government**")</f>
        <v>0</v>
      </c>
      <c r="Q36">
        <f>COUNTIFS(AM36:CQ36,"=*European Innovation Council*")</f>
        <v>0</v>
      </c>
      <c r="R36">
        <f>COUNTIF(CR36:EV36,"*angel*")</f>
        <v>0</v>
      </c>
      <c r="S36">
        <f>COUNTIF(CR36:EV36,"*family_office*")</f>
        <v>0</v>
      </c>
      <c r="T36">
        <v>0</v>
      </c>
      <c r="U36">
        <f>COUNTIF(CR36:EV36,"*accelerator*")</f>
        <v>0</v>
      </c>
      <c r="V36">
        <f>COUNTIF(CR36:EV36,"*corporate*")</f>
        <v>1</v>
      </c>
      <c r="W36">
        <f t="shared" si="2"/>
        <v>0</v>
      </c>
      <c r="X36">
        <f>COUNTIF(CR36:EV36,"*crowdfunding*")</f>
        <v>0</v>
      </c>
      <c r="Y36">
        <f>COUNTIF(CR36:EV36,"*venture_capital*")</f>
        <v>3</v>
      </c>
      <c r="Z36">
        <v>3</v>
      </c>
      <c r="AA36">
        <f t="shared" si="3"/>
        <v>1</v>
      </c>
      <c r="AB36">
        <f t="shared" si="4"/>
        <v>0</v>
      </c>
      <c r="AC36">
        <f t="shared" si="5"/>
        <v>0</v>
      </c>
      <c r="AD36">
        <f t="shared" si="6"/>
        <v>0</v>
      </c>
      <c r="AE36">
        <f t="shared" si="7"/>
        <v>0</v>
      </c>
      <c r="AF36">
        <f t="shared" si="8"/>
        <v>0</v>
      </c>
      <c r="AG36">
        <f t="shared" si="9"/>
        <v>0</v>
      </c>
      <c r="AH36">
        <f t="shared" si="10"/>
        <v>0</v>
      </c>
      <c r="AI36" t="s">
        <v>250</v>
      </c>
      <c r="AM36" t="s">
        <v>744</v>
      </c>
      <c r="AN36" t="s">
        <v>745</v>
      </c>
      <c r="AO36" t="s">
        <v>511</v>
      </c>
      <c r="AP36" t="s">
        <v>512</v>
      </c>
      <c r="AQ36" t="s">
        <v>746</v>
      </c>
      <c r="CR36" t="s">
        <v>324</v>
      </c>
      <c r="CS36" t="s">
        <v>274</v>
      </c>
      <c r="CT36" t="s">
        <v>254</v>
      </c>
      <c r="CU36" t="s">
        <v>274</v>
      </c>
      <c r="CV36" t="s">
        <v>274</v>
      </c>
      <c r="EW36">
        <v>5</v>
      </c>
      <c r="EX36" t="s">
        <v>257</v>
      </c>
      <c r="EY36" t="s">
        <v>347</v>
      </c>
      <c r="EZ36" t="s">
        <v>278</v>
      </c>
      <c r="FA36" t="s">
        <v>278</v>
      </c>
      <c r="FB36" t="s">
        <v>348</v>
      </c>
      <c r="FR36" t="s">
        <v>259</v>
      </c>
      <c r="FS36" t="s">
        <v>301</v>
      </c>
      <c r="FT36" t="s">
        <v>514</v>
      </c>
      <c r="FU36" t="s">
        <v>385</v>
      </c>
      <c r="FV36">
        <v>9</v>
      </c>
      <c r="GL36" t="s">
        <v>259</v>
      </c>
      <c r="GM36" t="s">
        <v>302</v>
      </c>
      <c r="GN36" t="s">
        <v>302</v>
      </c>
      <c r="GO36" t="s">
        <v>302</v>
      </c>
      <c r="GP36" t="s">
        <v>302</v>
      </c>
      <c r="HF36" t="s">
        <v>376</v>
      </c>
      <c r="HG36" t="s">
        <v>747</v>
      </c>
      <c r="HH36" t="s">
        <v>358</v>
      </c>
      <c r="HI36" t="s">
        <v>476</v>
      </c>
      <c r="HJ36" t="s">
        <v>330</v>
      </c>
      <c r="HZ36" t="s">
        <v>511</v>
      </c>
      <c r="IA36" t="s">
        <v>512</v>
      </c>
      <c r="IB36" t="s">
        <v>259</v>
      </c>
      <c r="IC36" t="s">
        <v>259</v>
      </c>
      <c r="ID36" t="s">
        <v>746</v>
      </c>
    </row>
    <row r="37" spans="1:240" hidden="1" x14ac:dyDescent="0.3">
      <c r="A37">
        <v>3003254</v>
      </c>
      <c r="B37" t="s">
        <v>748</v>
      </c>
      <c r="C37">
        <v>1</v>
      </c>
      <c r="E37" t="s">
        <v>3304</v>
      </c>
      <c r="F37">
        <v>4</v>
      </c>
      <c r="G37">
        <v>3</v>
      </c>
      <c r="H37">
        <v>3</v>
      </c>
      <c r="I37">
        <v>2017</v>
      </c>
      <c r="J37" s="3">
        <v>2.13</v>
      </c>
      <c r="K37" s="3">
        <v>2.2999999999999998</v>
      </c>
      <c r="L37">
        <f t="shared" si="0"/>
        <v>1</v>
      </c>
      <c r="M37">
        <v>2018</v>
      </c>
      <c r="N37">
        <f>COUNTIFS(CS37:EV37,"=university")</f>
        <v>1</v>
      </c>
      <c r="O37">
        <v>0</v>
      </c>
      <c r="P37">
        <f>COUNTIFS(CS37:EV37,"=*government**")</f>
        <v>1</v>
      </c>
      <c r="Q37">
        <f>COUNTIFS(AM37:CR37,"=*European Innovation Council*")</f>
        <v>0</v>
      </c>
      <c r="R37">
        <f>COUNTIF(CS37:EV37,"*angel*")</f>
        <v>0</v>
      </c>
      <c r="S37">
        <f>COUNTIF(CS37:EV37,"*family_office*")</f>
        <v>0</v>
      </c>
      <c r="T37">
        <v>0</v>
      </c>
      <c r="U37">
        <f>COUNTIF(CS37:EV37,"*accelerator*")</f>
        <v>0</v>
      </c>
      <c r="V37">
        <f>COUNTIF(CS37:EV37,"*corporate*")</f>
        <v>1</v>
      </c>
      <c r="W37">
        <f t="shared" si="2"/>
        <v>0</v>
      </c>
      <c r="X37">
        <f>COUNTIF(CS37:EV37,"*crowdfunding*")</f>
        <v>0</v>
      </c>
      <c r="Y37">
        <f>COUNTIF(CS37:EV37,"*venture_capital*")</f>
        <v>1</v>
      </c>
      <c r="Z37">
        <v>1</v>
      </c>
      <c r="AA37">
        <f>COUNTIFS(AI37:AO37,"=Venture Capital")</f>
        <v>0</v>
      </c>
      <c r="AB37">
        <f>COUNTIFS(AI37:AO37,"=accelerator")</f>
        <v>0</v>
      </c>
      <c r="AC37">
        <f>COUNTIFS(AI37:AO37,"=Angel")</f>
        <v>0</v>
      </c>
      <c r="AD37">
        <f>COUNTIFS(AI37:AO37,"=bootstrapped")</f>
        <v>0</v>
      </c>
      <c r="AE37">
        <f>COUNTIFS(AI37:AO37,"=Crowdfunded")</f>
        <v>0</v>
      </c>
      <c r="AF37">
        <f>COUNTIFS(AI37:AO37,"=Private Equity")</f>
        <v>0</v>
      </c>
      <c r="AG37">
        <f>COUNTIFS(AI37:AO37,"=Public")</f>
        <v>0</v>
      </c>
      <c r="AH37">
        <f>COUNTIFS(AI37:AO37,"=Subsidiary")</f>
        <v>0</v>
      </c>
      <c r="AM37" t="s">
        <v>272</v>
      </c>
      <c r="AN37" t="s">
        <v>269</v>
      </c>
      <c r="AO37" t="s">
        <v>749</v>
      </c>
      <c r="AP37" t="s">
        <v>750</v>
      </c>
      <c r="AQ37" t="s">
        <v>651</v>
      </c>
      <c r="CR37" t="s">
        <v>299</v>
      </c>
      <c r="CS37" t="s">
        <v>274</v>
      </c>
      <c r="CT37" t="s">
        <v>324</v>
      </c>
      <c r="CU37" t="s">
        <v>299</v>
      </c>
      <c r="CV37" t="s">
        <v>254</v>
      </c>
      <c r="EW37">
        <v>7</v>
      </c>
      <c r="EX37" t="s">
        <v>278</v>
      </c>
      <c r="EY37" t="s">
        <v>278</v>
      </c>
      <c r="EZ37" t="s">
        <v>278</v>
      </c>
      <c r="FA37" t="s">
        <v>277</v>
      </c>
      <c r="FB37" t="s">
        <v>278</v>
      </c>
      <c r="FC37" t="s">
        <v>278</v>
      </c>
      <c r="FD37" t="s">
        <v>278</v>
      </c>
      <c r="FR37" t="s">
        <v>668</v>
      </c>
      <c r="FS37" t="s">
        <v>751</v>
      </c>
      <c r="FT37" t="s">
        <v>752</v>
      </c>
      <c r="FU37" t="s">
        <v>259</v>
      </c>
      <c r="FV37" t="s">
        <v>494</v>
      </c>
      <c r="FW37" t="s">
        <v>753</v>
      </c>
      <c r="FX37" t="s">
        <v>259</v>
      </c>
      <c r="GL37" t="s">
        <v>262</v>
      </c>
      <c r="GM37" t="s">
        <v>263</v>
      </c>
      <c r="GN37" t="s">
        <v>263</v>
      </c>
      <c r="GO37" t="s">
        <v>259</v>
      </c>
      <c r="GP37" t="s">
        <v>263</v>
      </c>
      <c r="GQ37" t="s">
        <v>263</v>
      </c>
      <c r="GR37" t="s">
        <v>259</v>
      </c>
      <c r="HF37" s="5">
        <v>43191</v>
      </c>
      <c r="HG37" s="5" t="s">
        <v>358</v>
      </c>
      <c r="HH37" t="s">
        <v>360</v>
      </c>
      <c r="HI37" t="s">
        <v>754</v>
      </c>
      <c r="HJ37" s="5">
        <v>44501</v>
      </c>
      <c r="HK37" s="5">
        <v>44501</v>
      </c>
      <c r="HL37" s="5" t="s">
        <v>755</v>
      </c>
      <c r="HZ37" t="s">
        <v>259</v>
      </c>
      <c r="IA37" t="s">
        <v>272</v>
      </c>
      <c r="IB37" t="s">
        <v>272</v>
      </c>
      <c r="IC37" t="s">
        <v>756</v>
      </c>
      <c r="ID37" t="s">
        <v>750</v>
      </c>
      <c r="IE37" t="s">
        <v>651</v>
      </c>
      <c r="IF37" t="s">
        <v>272</v>
      </c>
    </row>
    <row r="38" spans="1:240" hidden="1" x14ac:dyDescent="0.3">
      <c r="A38">
        <v>898110</v>
      </c>
      <c r="B38" t="s">
        <v>757</v>
      </c>
      <c r="D38">
        <v>1</v>
      </c>
      <c r="E38" t="s">
        <v>3304</v>
      </c>
      <c r="F38">
        <v>1</v>
      </c>
      <c r="G38">
        <v>0</v>
      </c>
      <c r="H38">
        <v>0</v>
      </c>
      <c r="I38">
        <v>2014</v>
      </c>
      <c r="J38" s="3">
        <v>12</v>
      </c>
      <c r="K38" s="3">
        <v>13.2</v>
      </c>
      <c r="L38">
        <f t="shared" si="0"/>
        <v>5</v>
      </c>
      <c r="M38">
        <v>2019</v>
      </c>
      <c r="N38">
        <f t="shared" si="11"/>
        <v>0</v>
      </c>
      <c r="O38">
        <v>0</v>
      </c>
      <c r="P38">
        <f t="shared" si="12"/>
        <v>0</v>
      </c>
      <c r="Q38">
        <f>COUNTIFS(AM38:CQ38,"=*European Innovation Council*")</f>
        <v>0</v>
      </c>
      <c r="R38">
        <f t="shared" si="13"/>
        <v>0</v>
      </c>
      <c r="S38">
        <f t="shared" si="14"/>
        <v>0</v>
      </c>
      <c r="T38">
        <v>0</v>
      </c>
      <c r="U38">
        <f t="shared" si="15"/>
        <v>0</v>
      </c>
      <c r="V38">
        <f t="shared" si="16"/>
        <v>2</v>
      </c>
      <c r="W38">
        <f t="shared" si="2"/>
        <v>0</v>
      </c>
      <c r="X38">
        <f t="shared" si="17"/>
        <v>0</v>
      </c>
      <c r="Y38">
        <f t="shared" si="18"/>
        <v>2</v>
      </c>
      <c r="Z38">
        <v>2</v>
      </c>
      <c r="AA38">
        <f t="shared" si="3"/>
        <v>1</v>
      </c>
      <c r="AB38">
        <f t="shared" si="4"/>
        <v>0</v>
      </c>
      <c r="AC38">
        <f t="shared" si="5"/>
        <v>0</v>
      </c>
      <c r="AD38">
        <f t="shared" si="6"/>
        <v>0</v>
      </c>
      <c r="AE38">
        <f t="shared" si="7"/>
        <v>0</v>
      </c>
      <c r="AF38">
        <f t="shared" si="8"/>
        <v>1</v>
      </c>
      <c r="AG38">
        <f t="shared" si="9"/>
        <v>0</v>
      </c>
      <c r="AH38">
        <f t="shared" si="10"/>
        <v>0</v>
      </c>
      <c r="AI38" t="s">
        <v>593</v>
      </c>
      <c r="AJ38" t="s">
        <v>250</v>
      </c>
      <c r="AM38" t="s">
        <v>758</v>
      </c>
      <c r="AN38" t="s">
        <v>759</v>
      </c>
      <c r="AO38" t="s">
        <v>760</v>
      </c>
      <c r="AP38" t="s">
        <v>761</v>
      </c>
      <c r="CR38" t="s">
        <v>324</v>
      </c>
      <c r="CS38" t="s">
        <v>324</v>
      </c>
      <c r="CT38" t="s">
        <v>274</v>
      </c>
      <c r="CU38" t="s">
        <v>274</v>
      </c>
      <c r="EW38">
        <v>2</v>
      </c>
      <c r="EX38" t="s">
        <v>600</v>
      </c>
      <c r="EY38" t="s">
        <v>277</v>
      </c>
      <c r="FR38" t="s">
        <v>259</v>
      </c>
      <c r="FS38">
        <v>10</v>
      </c>
      <c r="GL38" t="s">
        <v>259</v>
      </c>
      <c r="GM38" t="s">
        <v>263</v>
      </c>
      <c r="HF38" s="5">
        <v>43160</v>
      </c>
      <c r="HG38" s="5">
        <v>43556</v>
      </c>
      <c r="HZ38" t="s">
        <v>762</v>
      </c>
      <c r="IA38" t="s">
        <v>763</v>
      </c>
    </row>
    <row r="39" spans="1:240" hidden="1" x14ac:dyDescent="0.3">
      <c r="A39">
        <v>1602461</v>
      </c>
      <c r="B39" t="s">
        <v>764</v>
      </c>
      <c r="D39">
        <v>1</v>
      </c>
      <c r="E39" t="s">
        <v>3314</v>
      </c>
      <c r="F39">
        <v>1</v>
      </c>
      <c r="G39">
        <v>0</v>
      </c>
      <c r="H39">
        <v>0</v>
      </c>
      <c r="I39">
        <v>2017</v>
      </c>
      <c r="J39" s="3">
        <v>11.8</v>
      </c>
      <c r="K39" s="3">
        <v>12.98</v>
      </c>
      <c r="L39">
        <f t="shared" si="0"/>
        <v>0</v>
      </c>
      <c r="M39">
        <v>2017</v>
      </c>
      <c r="N39">
        <f t="shared" si="11"/>
        <v>0</v>
      </c>
      <c r="O39">
        <v>1</v>
      </c>
      <c r="P39">
        <f t="shared" si="12"/>
        <v>0</v>
      </c>
      <c r="Q39">
        <f>COUNTIFS(AM39:CQ39,"=*European Innovation Council*")</f>
        <v>0</v>
      </c>
      <c r="R39">
        <f t="shared" si="13"/>
        <v>0</v>
      </c>
      <c r="S39">
        <f t="shared" si="14"/>
        <v>0</v>
      </c>
      <c r="T39">
        <v>0</v>
      </c>
      <c r="U39">
        <f t="shared" si="15"/>
        <v>1</v>
      </c>
      <c r="V39">
        <f t="shared" si="16"/>
        <v>0</v>
      </c>
      <c r="W39">
        <f t="shared" si="2"/>
        <v>0</v>
      </c>
      <c r="X39">
        <f t="shared" si="17"/>
        <v>0</v>
      </c>
      <c r="Y39">
        <f t="shared" si="18"/>
        <v>0</v>
      </c>
      <c r="Z39">
        <v>0</v>
      </c>
      <c r="AA39">
        <f t="shared" si="3"/>
        <v>1</v>
      </c>
      <c r="AB39">
        <f t="shared" si="4"/>
        <v>1</v>
      </c>
      <c r="AC39">
        <f t="shared" si="5"/>
        <v>0</v>
      </c>
      <c r="AD39">
        <f t="shared" si="6"/>
        <v>0</v>
      </c>
      <c r="AE39">
        <f t="shared" si="7"/>
        <v>0</v>
      </c>
      <c r="AF39">
        <f t="shared" si="8"/>
        <v>0</v>
      </c>
      <c r="AG39">
        <f t="shared" si="9"/>
        <v>0</v>
      </c>
      <c r="AH39">
        <f t="shared" si="10"/>
        <v>0</v>
      </c>
      <c r="AI39" t="s">
        <v>250</v>
      </c>
      <c r="AJ39" t="s">
        <v>292</v>
      </c>
      <c r="AM39" t="s">
        <v>765</v>
      </c>
      <c r="CR39" t="s">
        <v>292</v>
      </c>
      <c r="EW39">
        <v>6</v>
      </c>
      <c r="EX39" t="s">
        <v>665</v>
      </c>
      <c r="EY39" t="s">
        <v>665</v>
      </c>
      <c r="EZ39" t="s">
        <v>665</v>
      </c>
      <c r="FA39" t="s">
        <v>258</v>
      </c>
      <c r="FB39" t="s">
        <v>258</v>
      </c>
      <c r="FC39" t="s">
        <v>258</v>
      </c>
      <c r="FR39" t="s">
        <v>753</v>
      </c>
      <c r="FS39" t="s">
        <v>766</v>
      </c>
      <c r="FT39" t="s">
        <v>767</v>
      </c>
      <c r="FU39" t="s">
        <v>768</v>
      </c>
      <c r="FV39" t="s">
        <v>326</v>
      </c>
      <c r="FW39" t="s">
        <v>562</v>
      </c>
      <c r="GL39" t="s">
        <v>302</v>
      </c>
      <c r="GM39" t="s">
        <v>302</v>
      </c>
      <c r="GN39" t="s">
        <v>302</v>
      </c>
      <c r="GO39" t="s">
        <v>302</v>
      </c>
      <c r="GP39" t="s">
        <v>302</v>
      </c>
      <c r="GQ39" t="s">
        <v>302</v>
      </c>
      <c r="HF39" s="5">
        <v>43040</v>
      </c>
      <c r="HG39" t="s">
        <v>453</v>
      </c>
      <c r="HH39" s="5" t="s">
        <v>769</v>
      </c>
      <c r="HI39" s="5">
        <v>44621</v>
      </c>
      <c r="HJ39" t="s">
        <v>770</v>
      </c>
      <c r="HK39" s="5" t="s">
        <v>741</v>
      </c>
      <c r="HZ39" t="s">
        <v>259</v>
      </c>
      <c r="IA39" t="s">
        <v>259</v>
      </c>
      <c r="IB39" t="s">
        <v>259</v>
      </c>
      <c r="IC39" t="s">
        <v>259</v>
      </c>
      <c r="ID39" t="s">
        <v>259</v>
      </c>
      <c r="IE39" t="s">
        <v>259</v>
      </c>
    </row>
    <row r="40" spans="1:240" hidden="1" x14ac:dyDescent="0.3">
      <c r="A40">
        <v>966141</v>
      </c>
      <c r="B40" t="s">
        <v>771</v>
      </c>
      <c r="C40">
        <v>1</v>
      </c>
      <c r="E40" t="s">
        <v>3305</v>
      </c>
      <c r="F40">
        <v>4</v>
      </c>
      <c r="G40">
        <v>1</v>
      </c>
      <c r="H40">
        <v>0</v>
      </c>
      <c r="I40">
        <v>2014</v>
      </c>
      <c r="J40" s="3">
        <v>3</v>
      </c>
      <c r="K40" s="3">
        <v>3.3</v>
      </c>
      <c r="L40">
        <f t="shared" si="0"/>
        <v>4</v>
      </c>
      <c r="M40">
        <v>2018</v>
      </c>
      <c r="N40">
        <f t="shared" si="11"/>
        <v>0</v>
      </c>
      <c r="O40">
        <v>0</v>
      </c>
      <c r="P40">
        <f t="shared" si="12"/>
        <v>0</v>
      </c>
      <c r="Q40">
        <f>COUNTIFS(AN40:CQ40,"=*European Innovation Council*")</f>
        <v>0</v>
      </c>
      <c r="R40">
        <f t="shared" si="13"/>
        <v>5</v>
      </c>
      <c r="S40">
        <f t="shared" si="14"/>
        <v>0</v>
      </c>
      <c r="T40">
        <v>5</v>
      </c>
      <c r="U40">
        <f t="shared" si="15"/>
        <v>1</v>
      </c>
      <c r="V40">
        <f t="shared" si="16"/>
        <v>1</v>
      </c>
      <c r="W40">
        <f t="shared" si="2"/>
        <v>0</v>
      </c>
      <c r="X40">
        <f t="shared" si="17"/>
        <v>0</v>
      </c>
      <c r="Y40">
        <f t="shared" si="18"/>
        <v>4</v>
      </c>
      <c r="Z40">
        <v>4</v>
      </c>
      <c r="AA40">
        <f>COUNTIFS(AI40:AM40,"=Venture Capital")</f>
        <v>1</v>
      </c>
      <c r="AB40">
        <f>COUNTIFS(AI40:AM40,"=accelerator")</f>
        <v>1</v>
      </c>
      <c r="AC40">
        <f>COUNTIFS(AI40:AM40,"=Angel")</f>
        <v>1</v>
      </c>
      <c r="AD40">
        <f>COUNTIFS(AI40:AM40,"=bootstrapped")</f>
        <v>0</v>
      </c>
      <c r="AE40">
        <f>COUNTIFS(AI40:AM40,"=Crowdfunded")</f>
        <v>0</v>
      </c>
      <c r="AF40">
        <f>COUNTIFS(AI40:AM40,"=Private Equity")</f>
        <v>0</v>
      </c>
      <c r="AG40">
        <f>COUNTIFS(AI40:AM40,"=Public")</f>
        <v>0</v>
      </c>
      <c r="AH40">
        <f>COUNTIFS(AI40:AM40,"=Subsidiary")</f>
        <v>0</v>
      </c>
      <c r="AI40" t="s">
        <v>366</v>
      </c>
      <c r="AJ40" t="s">
        <v>250</v>
      </c>
      <c r="AK40" t="s">
        <v>292</v>
      </c>
      <c r="AM40" t="s">
        <v>312</v>
      </c>
      <c r="AN40" t="s">
        <v>772</v>
      </c>
      <c r="AO40" t="s">
        <v>315</v>
      </c>
      <c r="AP40" t="s">
        <v>773</v>
      </c>
      <c r="AQ40" t="s">
        <v>774</v>
      </c>
      <c r="AR40" t="s">
        <v>775</v>
      </c>
      <c r="AS40" t="s">
        <v>776</v>
      </c>
      <c r="AT40" t="s">
        <v>777</v>
      </c>
      <c r="AU40" t="s">
        <v>778</v>
      </c>
      <c r="AV40" t="s">
        <v>779</v>
      </c>
      <c r="AW40" t="s">
        <v>780</v>
      </c>
      <c r="CR40" t="s">
        <v>274</v>
      </c>
      <c r="CS40" t="s">
        <v>274</v>
      </c>
      <c r="CT40" t="s">
        <v>292</v>
      </c>
      <c r="CU40" t="s">
        <v>781</v>
      </c>
      <c r="CV40" t="s">
        <v>274</v>
      </c>
      <c r="CW40" t="s">
        <v>374</v>
      </c>
      <c r="CX40" t="s">
        <v>374</v>
      </c>
      <c r="CY40" t="s">
        <v>374</v>
      </c>
      <c r="CZ40" t="s">
        <v>374</v>
      </c>
      <c r="DA40" t="s">
        <v>374</v>
      </c>
      <c r="DB40" t="s">
        <v>324</v>
      </c>
      <c r="EW40">
        <v>2</v>
      </c>
      <c r="EX40" t="s">
        <v>277</v>
      </c>
      <c r="EY40" t="s">
        <v>279</v>
      </c>
      <c r="FR40">
        <v>3</v>
      </c>
      <c r="FS40" t="s">
        <v>259</v>
      </c>
      <c r="GL40" t="s">
        <v>302</v>
      </c>
      <c r="GM40" t="s">
        <v>259</v>
      </c>
      <c r="HF40" t="s">
        <v>484</v>
      </c>
      <c r="HG40" t="s">
        <v>448</v>
      </c>
      <c r="HZ40" t="s">
        <v>773</v>
      </c>
      <c r="IA40" t="s">
        <v>782</v>
      </c>
    </row>
    <row r="41" spans="1:240" x14ac:dyDescent="0.3">
      <c r="A41">
        <v>932210</v>
      </c>
      <c r="B41" t="s">
        <v>783</v>
      </c>
      <c r="C41">
        <v>1</v>
      </c>
      <c r="E41" t="s">
        <v>3305</v>
      </c>
      <c r="F41">
        <v>4</v>
      </c>
      <c r="G41">
        <v>0</v>
      </c>
      <c r="H41">
        <v>4</v>
      </c>
      <c r="I41">
        <v>2014</v>
      </c>
      <c r="J41" s="3">
        <v>3.65</v>
      </c>
      <c r="K41" s="3">
        <v>3.94</v>
      </c>
      <c r="L41">
        <f t="shared" si="0"/>
        <v>3</v>
      </c>
      <c r="M41">
        <v>2017</v>
      </c>
      <c r="N41">
        <f>COUNTIFS(CU41:EV41,"=university")</f>
        <v>0</v>
      </c>
      <c r="O41">
        <v>0</v>
      </c>
      <c r="P41">
        <f>COUNTIFS(CU41:EV41,"=*government**")</f>
        <v>1</v>
      </c>
      <c r="Q41">
        <f>COUNTIFS(AM41:CT41,"=*European Innovation Council*")</f>
        <v>1</v>
      </c>
      <c r="R41">
        <f>COUNTIF(CU41:EV41,"*angel*")</f>
        <v>0</v>
      </c>
      <c r="S41">
        <f>COUNTIF(CU41:EV41,"*family_office*")</f>
        <v>0</v>
      </c>
      <c r="T41">
        <v>0</v>
      </c>
      <c r="U41">
        <f>COUNTIF(CU41:EV41,"*accelerator*")</f>
        <v>0</v>
      </c>
      <c r="V41">
        <f>COUNTIF(CU41:EV41,"*corporate*")</f>
        <v>0</v>
      </c>
      <c r="W41">
        <f t="shared" si="2"/>
        <v>0</v>
      </c>
      <c r="X41">
        <f>COUNTIF(CU41:EV41,"*crowdfunding*")</f>
        <v>0</v>
      </c>
      <c r="Y41">
        <f>COUNTIF(CU41:EV41,"*venture_capital*")</f>
        <v>4</v>
      </c>
      <c r="Z41">
        <v>2</v>
      </c>
      <c r="AA41">
        <f t="shared" si="3"/>
        <v>1</v>
      </c>
      <c r="AB41">
        <f t="shared" si="4"/>
        <v>1</v>
      </c>
      <c r="AC41">
        <f t="shared" si="5"/>
        <v>0</v>
      </c>
      <c r="AD41">
        <f t="shared" si="6"/>
        <v>0</v>
      </c>
      <c r="AE41">
        <f t="shared" si="7"/>
        <v>0</v>
      </c>
      <c r="AF41">
        <f t="shared" si="8"/>
        <v>0</v>
      </c>
      <c r="AG41">
        <f t="shared" si="9"/>
        <v>0</v>
      </c>
      <c r="AH41">
        <f t="shared" si="10"/>
        <v>0</v>
      </c>
      <c r="AI41" t="s">
        <v>250</v>
      </c>
      <c r="AJ41" t="s">
        <v>292</v>
      </c>
      <c r="AM41" t="s">
        <v>784</v>
      </c>
      <c r="AN41" t="s">
        <v>677</v>
      </c>
      <c r="AO41" t="s">
        <v>785</v>
      </c>
      <c r="AP41" t="s">
        <v>335</v>
      </c>
      <c r="AQ41" t="s">
        <v>489</v>
      </c>
      <c r="AR41" t="s">
        <v>490</v>
      </c>
      <c r="AS41" t="s">
        <v>786</v>
      </c>
      <c r="AT41" t="s">
        <v>787</v>
      </c>
      <c r="CR41" t="s">
        <v>324</v>
      </c>
      <c r="CS41" t="s">
        <v>292</v>
      </c>
      <c r="CT41" t="s">
        <v>254</v>
      </c>
      <c r="CU41" t="s">
        <v>299</v>
      </c>
      <c r="CV41" t="s">
        <v>274</v>
      </c>
      <c r="CW41" t="s">
        <v>274</v>
      </c>
      <c r="CX41" t="s">
        <v>274</v>
      </c>
      <c r="CY41" t="s">
        <v>274</v>
      </c>
      <c r="EW41">
        <v>5</v>
      </c>
      <c r="EX41" t="s">
        <v>257</v>
      </c>
      <c r="EY41" t="s">
        <v>278</v>
      </c>
      <c r="EZ41" t="s">
        <v>258</v>
      </c>
      <c r="FA41" t="s">
        <v>258</v>
      </c>
      <c r="FB41" t="s">
        <v>258</v>
      </c>
      <c r="FR41" t="s">
        <v>259</v>
      </c>
      <c r="FS41" t="s">
        <v>281</v>
      </c>
      <c r="FT41" t="s">
        <v>493</v>
      </c>
      <c r="FU41">
        <v>1</v>
      </c>
      <c r="FV41" t="s">
        <v>406</v>
      </c>
      <c r="GL41" t="s">
        <v>259</v>
      </c>
      <c r="GM41" t="s">
        <v>302</v>
      </c>
      <c r="GN41" t="s">
        <v>302</v>
      </c>
      <c r="GO41" t="s">
        <v>302</v>
      </c>
      <c r="GP41" t="s">
        <v>302</v>
      </c>
      <c r="HF41" t="s">
        <v>607</v>
      </c>
      <c r="HG41" t="s">
        <v>788</v>
      </c>
      <c r="HH41" t="s">
        <v>448</v>
      </c>
      <c r="HI41" t="s">
        <v>740</v>
      </c>
      <c r="HJ41" t="s">
        <v>361</v>
      </c>
      <c r="HZ41" t="s">
        <v>785</v>
      </c>
      <c r="IA41" t="s">
        <v>335</v>
      </c>
      <c r="IB41" t="s">
        <v>489</v>
      </c>
      <c r="IC41" t="s">
        <v>789</v>
      </c>
      <c r="ID41" t="s">
        <v>790</v>
      </c>
    </row>
    <row r="42" spans="1:240" hidden="1" x14ac:dyDescent="0.3">
      <c r="A42">
        <v>948428</v>
      </c>
      <c r="B42" t="s">
        <v>791</v>
      </c>
      <c r="D42">
        <v>1</v>
      </c>
      <c r="E42" t="s">
        <v>3306</v>
      </c>
      <c r="F42">
        <v>4</v>
      </c>
      <c r="G42">
        <v>1</v>
      </c>
      <c r="H42">
        <v>0</v>
      </c>
      <c r="I42">
        <v>2016</v>
      </c>
      <c r="J42" s="3">
        <v>2.21</v>
      </c>
      <c r="K42" s="3">
        <v>2.4300000000000002</v>
      </c>
      <c r="L42">
        <f t="shared" si="0"/>
        <v>2</v>
      </c>
      <c r="M42">
        <v>2018</v>
      </c>
      <c r="N42">
        <f>COUNTIFS(CT42:EV42,"=university")</f>
        <v>0</v>
      </c>
      <c r="O42">
        <v>0</v>
      </c>
      <c r="P42">
        <f>COUNTIFS(CT42:EV42,"=*government**")</f>
        <v>1</v>
      </c>
      <c r="Q42">
        <f>COUNTIFS(AM42:CS42,"=*European Innovation Council*")</f>
        <v>0</v>
      </c>
      <c r="R42">
        <f>COUNTIF(CT42:EV42,"*angel*")</f>
        <v>0</v>
      </c>
      <c r="S42">
        <f>COUNTIF(CT42:EV42,"*family_office*")</f>
        <v>0</v>
      </c>
      <c r="T42">
        <v>0</v>
      </c>
      <c r="U42">
        <f>COUNTIF(CT42:EV42,"*accelerator*")</f>
        <v>1</v>
      </c>
      <c r="V42">
        <f>COUNTIF(CT42:EV42,"*corporate*")</f>
        <v>0</v>
      </c>
      <c r="W42">
        <f t="shared" si="2"/>
        <v>0</v>
      </c>
      <c r="X42">
        <f>COUNTIF(CT42:EV42,"*crowdfunding*")</f>
        <v>0</v>
      </c>
      <c r="Y42">
        <f>COUNTIF(CT42:EV42,"*venture_capital*")</f>
        <v>2</v>
      </c>
      <c r="Z42">
        <v>2</v>
      </c>
      <c r="AA42">
        <f>COUNTIFS(AI42:AR42,"=Venture Capital")</f>
        <v>1</v>
      </c>
      <c r="AB42">
        <f>COUNTIFS(AI42:AR42,"=accelerator")</f>
        <v>1</v>
      </c>
      <c r="AC42">
        <f>COUNTIFS(AI42:AR42,"=Angel")</f>
        <v>0</v>
      </c>
      <c r="AD42">
        <f>COUNTIFS(AI42:AR42,"=bootstrapped")</f>
        <v>0</v>
      </c>
      <c r="AE42">
        <f>COUNTIFS(AI42:AR42,"=Crowdfunded")</f>
        <v>0</v>
      </c>
      <c r="AF42">
        <f>COUNTIFS(AI42:AR42,"=Private Equity")</f>
        <v>0</v>
      </c>
      <c r="AG42">
        <f>COUNTIFS(AI42:AR42,"=Public")</f>
        <v>0</v>
      </c>
      <c r="AH42">
        <f>COUNTIFS(AI42:AR42,"=Subsidiary")</f>
        <v>0</v>
      </c>
      <c r="AI42" t="s">
        <v>250</v>
      </c>
      <c r="AJ42" t="s">
        <v>292</v>
      </c>
      <c r="AM42" t="s">
        <v>792</v>
      </c>
      <c r="AN42" t="s">
        <v>793</v>
      </c>
      <c r="AO42" t="s">
        <v>794</v>
      </c>
      <c r="AP42" t="s">
        <v>795</v>
      </c>
      <c r="AQ42" t="s">
        <v>296</v>
      </c>
      <c r="AR42" t="s">
        <v>297</v>
      </c>
      <c r="CR42" t="s">
        <v>292</v>
      </c>
      <c r="CS42" t="s">
        <v>292</v>
      </c>
      <c r="CT42" t="s">
        <v>274</v>
      </c>
      <c r="CU42" t="s">
        <v>274</v>
      </c>
      <c r="CV42" t="s">
        <v>299</v>
      </c>
      <c r="CW42" t="s">
        <v>292</v>
      </c>
      <c r="EW42">
        <v>5</v>
      </c>
      <c r="EX42" t="s">
        <v>258</v>
      </c>
      <c r="EY42" t="s">
        <v>258</v>
      </c>
      <c r="EZ42" t="s">
        <v>258</v>
      </c>
      <c r="FA42" t="s">
        <v>278</v>
      </c>
      <c r="FB42" t="s">
        <v>300</v>
      </c>
      <c r="FR42" t="s">
        <v>259</v>
      </c>
      <c r="FS42" t="s">
        <v>259</v>
      </c>
      <c r="FT42">
        <v>2</v>
      </c>
      <c r="FU42" t="s">
        <v>752</v>
      </c>
      <c r="FV42" t="s">
        <v>259</v>
      </c>
      <c r="GL42" t="s">
        <v>259</v>
      </c>
      <c r="GM42" t="s">
        <v>259</v>
      </c>
      <c r="GN42" t="s">
        <v>302</v>
      </c>
      <c r="GO42" t="s">
        <v>302</v>
      </c>
      <c r="GP42" t="s">
        <v>259</v>
      </c>
      <c r="HF42">
        <v>2017</v>
      </c>
      <c r="HG42" t="s">
        <v>375</v>
      </c>
      <c r="HH42" s="5">
        <v>43132</v>
      </c>
      <c r="HI42" t="s">
        <v>453</v>
      </c>
      <c r="HJ42" t="s">
        <v>304</v>
      </c>
      <c r="HZ42" t="s">
        <v>794</v>
      </c>
      <c r="IA42" t="s">
        <v>259</v>
      </c>
      <c r="IB42" t="s">
        <v>796</v>
      </c>
      <c r="IC42" t="s">
        <v>296</v>
      </c>
      <c r="ID42" t="s">
        <v>307</v>
      </c>
    </row>
    <row r="43" spans="1:240" x14ac:dyDescent="0.3">
      <c r="A43">
        <v>3032649</v>
      </c>
      <c r="B43" t="s">
        <v>797</v>
      </c>
      <c r="C43">
        <v>1</v>
      </c>
      <c r="E43" t="s">
        <v>3315</v>
      </c>
      <c r="F43">
        <v>3</v>
      </c>
      <c r="G43">
        <v>1</v>
      </c>
      <c r="H43">
        <v>0</v>
      </c>
      <c r="I43">
        <v>2019</v>
      </c>
      <c r="J43" s="3">
        <v>6.11</v>
      </c>
      <c r="K43" s="3">
        <v>6.6</v>
      </c>
      <c r="L43">
        <f t="shared" si="0"/>
        <v>3</v>
      </c>
      <c r="M43">
        <v>2022</v>
      </c>
      <c r="N43">
        <f>COUNTIFS(CS43:EV43,"=university")</f>
        <v>0</v>
      </c>
      <c r="O43">
        <v>1</v>
      </c>
      <c r="P43">
        <f>COUNTIFS(CS43:EV43,"=*government**")</f>
        <v>0</v>
      </c>
      <c r="Q43">
        <f>COUNTIFS(AN43:CR43,"=*European Innovation Council*")</f>
        <v>0</v>
      </c>
      <c r="R43">
        <f>COUNTIF(CS43:EV43,"*angel*")</f>
        <v>0</v>
      </c>
      <c r="S43">
        <f>COUNTIF(CS43:EV43,"*family_office*")</f>
        <v>0</v>
      </c>
      <c r="T43">
        <v>0</v>
      </c>
      <c r="U43">
        <f>COUNTIF(CS43:EV43,"*accelerator*")</f>
        <v>0</v>
      </c>
      <c r="V43">
        <f>COUNTIF(CS43:EV43,"*corporate*")</f>
        <v>2</v>
      </c>
      <c r="W43">
        <f t="shared" si="2"/>
        <v>1</v>
      </c>
      <c r="X43">
        <f>COUNTIF(CS43:EV43,"*crowdfunding*")</f>
        <v>0</v>
      </c>
      <c r="Y43">
        <f>COUNTIF(CS43:EV43,"*venture_capital*")</f>
        <v>4</v>
      </c>
      <c r="Z43">
        <v>3</v>
      </c>
      <c r="AA43">
        <f>COUNTIFS(AI43:AM43,"=Venture Capital")</f>
        <v>1</v>
      </c>
      <c r="AB43">
        <f>COUNTIFS(AI43:AM43,"=accelerator")</f>
        <v>0</v>
      </c>
      <c r="AC43">
        <f>COUNTIFS(AI43:AM43,"=Angel")</f>
        <v>0</v>
      </c>
      <c r="AD43">
        <f>COUNTIFS(AI43:AM43,"=bootstrapped")</f>
        <v>0</v>
      </c>
      <c r="AE43">
        <f>COUNTIFS(AI43:AM43,"=Crowdfunded")</f>
        <v>0</v>
      </c>
      <c r="AF43">
        <f>COUNTIFS(AI43:AM43,"=Private Equity")</f>
        <v>0</v>
      </c>
      <c r="AG43">
        <f>COUNTIFS(AI43:AM43,"=Public")</f>
        <v>0</v>
      </c>
      <c r="AH43">
        <f>COUNTIFS(AI43:AM43,"=Subsidiary")</f>
        <v>0</v>
      </c>
      <c r="AI43" t="s">
        <v>250</v>
      </c>
      <c r="AM43" t="s">
        <v>798</v>
      </c>
      <c r="AN43" t="s">
        <v>799</v>
      </c>
      <c r="AO43" t="s">
        <v>800</v>
      </c>
      <c r="AP43" t="s">
        <v>801</v>
      </c>
      <c r="AQ43" t="s">
        <v>802</v>
      </c>
      <c r="AR43" t="s">
        <v>803</v>
      </c>
      <c r="AS43" t="s">
        <v>804</v>
      </c>
      <c r="AT43" t="s">
        <v>805</v>
      </c>
      <c r="AU43" t="s">
        <v>806</v>
      </c>
      <c r="CR43" t="s">
        <v>254</v>
      </c>
      <c r="CS43" t="s">
        <v>474</v>
      </c>
      <c r="CT43" t="s">
        <v>323</v>
      </c>
      <c r="CU43" t="s">
        <v>256</v>
      </c>
      <c r="CV43" t="s">
        <v>274</v>
      </c>
      <c r="CW43" t="s">
        <v>274</v>
      </c>
      <c r="CX43" t="s">
        <v>324</v>
      </c>
      <c r="CY43" t="s">
        <v>274</v>
      </c>
      <c r="CZ43" t="s">
        <v>274</v>
      </c>
      <c r="EW43">
        <v>4</v>
      </c>
      <c r="EX43" t="s">
        <v>257</v>
      </c>
      <c r="EY43" t="s">
        <v>300</v>
      </c>
      <c r="EZ43" t="s">
        <v>258</v>
      </c>
      <c r="FA43" t="s">
        <v>258</v>
      </c>
      <c r="FR43" t="s">
        <v>259</v>
      </c>
      <c r="FS43" t="s">
        <v>259</v>
      </c>
      <c r="FT43">
        <v>2</v>
      </c>
      <c r="FU43">
        <v>4</v>
      </c>
      <c r="GL43" t="s">
        <v>259</v>
      </c>
      <c r="GM43" t="s">
        <v>259</v>
      </c>
      <c r="GN43" t="s">
        <v>302</v>
      </c>
      <c r="GO43" t="s">
        <v>302</v>
      </c>
      <c r="HF43" s="5" t="s">
        <v>328</v>
      </c>
      <c r="HG43" t="s">
        <v>360</v>
      </c>
      <c r="HH43" s="5">
        <v>44652</v>
      </c>
      <c r="HI43" t="s">
        <v>412</v>
      </c>
      <c r="HZ43" t="s">
        <v>798</v>
      </c>
      <c r="IA43" t="s">
        <v>799</v>
      </c>
      <c r="IB43" t="s">
        <v>807</v>
      </c>
      <c r="IC43" t="s">
        <v>808</v>
      </c>
    </row>
    <row r="44" spans="1:240" hidden="1" x14ac:dyDescent="0.3">
      <c r="A44">
        <v>28115</v>
      </c>
      <c r="B44" t="s">
        <v>809</v>
      </c>
      <c r="D44">
        <v>1</v>
      </c>
      <c r="E44" t="s">
        <v>3314</v>
      </c>
      <c r="F44">
        <v>2</v>
      </c>
      <c r="G44">
        <v>1</v>
      </c>
      <c r="H44">
        <v>0</v>
      </c>
      <c r="I44">
        <v>2013</v>
      </c>
      <c r="J44" s="3">
        <v>46.55</v>
      </c>
      <c r="K44" s="3">
        <v>50.3</v>
      </c>
      <c r="L44">
        <f t="shared" si="0"/>
        <v>1</v>
      </c>
      <c r="M44">
        <v>2014</v>
      </c>
      <c r="N44">
        <f>COUNTIFS(CR44:EV44,"=university")</f>
        <v>0</v>
      </c>
      <c r="O44">
        <v>0</v>
      </c>
      <c r="P44">
        <f>COUNTIFS(CR44:EV44,"=*government**")</f>
        <v>0</v>
      </c>
      <c r="Q44">
        <f>COUNTIFS(AM44:CQ44,"=*European Innovation Council*")</f>
        <v>0</v>
      </c>
      <c r="R44">
        <f>COUNTIF(CR44:EV44,"*angel*")</f>
        <v>2</v>
      </c>
      <c r="S44">
        <f>COUNTIF(CR44:EV44,"*family_office*")</f>
        <v>0</v>
      </c>
      <c r="T44">
        <v>2</v>
      </c>
      <c r="U44">
        <f>COUNTIF(CR44:EV44,"*accelerator*")</f>
        <v>1</v>
      </c>
      <c r="V44">
        <f>COUNTIF(CR44:EV44,"*corporate*")</f>
        <v>0</v>
      </c>
      <c r="W44">
        <f t="shared" si="2"/>
        <v>0</v>
      </c>
      <c r="X44">
        <f>COUNTIF(CR44:EV44,"*crowdfunding*")</f>
        <v>1</v>
      </c>
      <c r="Y44">
        <f>COUNTIF(CR44:EV44,"*venture_capital*")</f>
        <v>1</v>
      </c>
      <c r="Z44">
        <v>1</v>
      </c>
      <c r="AA44">
        <f t="shared" si="3"/>
        <v>1</v>
      </c>
      <c r="AB44">
        <f t="shared" si="4"/>
        <v>1</v>
      </c>
      <c r="AC44">
        <f t="shared" si="5"/>
        <v>1</v>
      </c>
      <c r="AD44">
        <f t="shared" si="6"/>
        <v>0</v>
      </c>
      <c r="AE44">
        <f t="shared" si="7"/>
        <v>1</v>
      </c>
      <c r="AF44">
        <f t="shared" si="8"/>
        <v>0</v>
      </c>
      <c r="AG44">
        <f t="shared" si="9"/>
        <v>0</v>
      </c>
      <c r="AH44">
        <f t="shared" si="10"/>
        <v>0</v>
      </c>
      <c r="AI44" t="s">
        <v>366</v>
      </c>
      <c r="AJ44" t="s">
        <v>250</v>
      </c>
      <c r="AK44" t="s">
        <v>659</v>
      </c>
      <c r="AL44" t="s">
        <v>292</v>
      </c>
      <c r="AM44" t="s">
        <v>810</v>
      </c>
      <c r="AN44" t="s">
        <v>811</v>
      </c>
      <c r="AO44" t="s">
        <v>812</v>
      </c>
      <c r="AP44" t="s">
        <v>813</v>
      </c>
      <c r="AQ44" t="s">
        <v>814</v>
      </c>
      <c r="AR44" t="s">
        <v>815</v>
      </c>
      <c r="CR44" t="s">
        <v>292</v>
      </c>
      <c r="CS44" t="s">
        <v>372</v>
      </c>
      <c r="CT44" t="s">
        <v>664</v>
      </c>
      <c r="CU44" t="s">
        <v>374</v>
      </c>
      <c r="CV44" t="s">
        <v>374</v>
      </c>
      <c r="CW44" t="s">
        <v>274</v>
      </c>
      <c r="EW44">
        <v>4</v>
      </c>
      <c r="EX44" t="s">
        <v>258</v>
      </c>
      <c r="EY44" t="s">
        <v>277</v>
      </c>
      <c r="EZ44" t="s">
        <v>277</v>
      </c>
      <c r="FA44" t="s">
        <v>278</v>
      </c>
      <c r="FR44" t="s">
        <v>406</v>
      </c>
      <c r="FS44" t="s">
        <v>261</v>
      </c>
      <c r="FT44" t="s">
        <v>816</v>
      </c>
      <c r="FU44" t="s">
        <v>356</v>
      </c>
      <c r="GL44" t="s">
        <v>262</v>
      </c>
      <c r="GM44" t="s">
        <v>302</v>
      </c>
      <c r="GN44" t="s">
        <v>262</v>
      </c>
      <c r="GO44" t="s">
        <v>262</v>
      </c>
      <c r="HF44" t="s">
        <v>707</v>
      </c>
      <c r="HG44" t="s">
        <v>709</v>
      </c>
      <c r="HH44" t="s">
        <v>588</v>
      </c>
      <c r="HI44" t="s">
        <v>564</v>
      </c>
      <c r="HZ44" t="s">
        <v>812</v>
      </c>
      <c r="IA44" t="s">
        <v>259</v>
      </c>
      <c r="IB44" t="s">
        <v>817</v>
      </c>
      <c r="IC44" t="s">
        <v>815</v>
      </c>
    </row>
    <row r="45" spans="1:240" hidden="1" x14ac:dyDescent="0.3">
      <c r="A45">
        <v>881290</v>
      </c>
      <c r="B45" t="s">
        <v>818</v>
      </c>
      <c r="D45">
        <v>1</v>
      </c>
      <c r="E45" t="s">
        <v>3304</v>
      </c>
      <c r="F45">
        <v>2</v>
      </c>
      <c r="G45">
        <v>0</v>
      </c>
      <c r="H45">
        <v>0</v>
      </c>
      <c r="I45">
        <v>2014</v>
      </c>
      <c r="J45" s="3">
        <v>3.15</v>
      </c>
      <c r="K45" s="3">
        <v>3.4</v>
      </c>
      <c r="L45">
        <f t="shared" si="0"/>
        <v>1</v>
      </c>
      <c r="M45">
        <v>2015</v>
      </c>
      <c r="N45">
        <f>COUNTIFS(CR45:EV45,"=university")</f>
        <v>0</v>
      </c>
      <c r="O45">
        <v>0</v>
      </c>
      <c r="P45">
        <f>COUNTIFS(CR45:EV45,"=*government**")</f>
        <v>0</v>
      </c>
      <c r="Q45">
        <f>COUNTIFS(AS45:CQ45,"=*European Innovation Council*")</f>
        <v>0</v>
      </c>
      <c r="R45">
        <f>COUNTIF(CR45:EV45,"*angel*")</f>
        <v>1</v>
      </c>
      <c r="S45">
        <f>COUNTIF(CR45:EV45,"*family_office*")</f>
        <v>1</v>
      </c>
      <c r="T45">
        <v>2</v>
      </c>
      <c r="U45">
        <f>COUNTIF(CR45:EV45,"*accelerator*")</f>
        <v>1</v>
      </c>
      <c r="V45">
        <f>COUNTIF(CR45:EV45,"*corporate*")</f>
        <v>0</v>
      </c>
      <c r="W45">
        <f t="shared" si="2"/>
        <v>0</v>
      </c>
      <c r="X45">
        <f>COUNTIF(CR45:EV45,"*crowdfunding*")</f>
        <v>3</v>
      </c>
      <c r="Y45">
        <f>COUNTIF(CR45:EV45,"*venture_capital*")</f>
        <v>3</v>
      </c>
      <c r="Z45">
        <v>4</v>
      </c>
      <c r="AA45">
        <f t="shared" si="3"/>
        <v>1</v>
      </c>
      <c r="AB45">
        <f t="shared" si="4"/>
        <v>1</v>
      </c>
      <c r="AC45">
        <f t="shared" si="5"/>
        <v>1</v>
      </c>
      <c r="AD45">
        <f t="shared" si="6"/>
        <v>0</v>
      </c>
      <c r="AE45">
        <f t="shared" si="7"/>
        <v>1</v>
      </c>
      <c r="AF45">
        <f t="shared" si="8"/>
        <v>0</v>
      </c>
      <c r="AG45">
        <f t="shared" si="9"/>
        <v>0</v>
      </c>
      <c r="AH45">
        <f t="shared" si="10"/>
        <v>0</v>
      </c>
      <c r="AI45" t="s">
        <v>366</v>
      </c>
      <c r="AJ45" t="s">
        <v>250</v>
      </c>
      <c r="AK45" t="s">
        <v>659</v>
      </c>
      <c r="AL45" t="s">
        <v>292</v>
      </c>
      <c r="AM45" t="s">
        <v>819</v>
      </c>
      <c r="AN45" t="s">
        <v>820</v>
      </c>
      <c r="AO45" t="s">
        <v>821</v>
      </c>
      <c r="AP45" t="s">
        <v>629</v>
      </c>
      <c r="AQ45" t="s">
        <v>822</v>
      </c>
      <c r="AR45" t="s">
        <v>823</v>
      </c>
      <c r="AS45" t="s">
        <v>824</v>
      </c>
      <c r="AT45" t="s">
        <v>825</v>
      </c>
      <c r="AU45" t="s">
        <v>826</v>
      </c>
      <c r="CR45" t="s">
        <v>273</v>
      </c>
      <c r="CS45" t="s">
        <v>664</v>
      </c>
      <c r="CT45" t="s">
        <v>664</v>
      </c>
      <c r="CU45" t="s">
        <v>274</v>
      </c>
      <c r="CV45" t="s">
        <v>274</v>
      </c>
      <c r="CW45" t="s">
        <v>292</v>
      </c>
      <c r="CX45" t="s">
        <v>423</v>
      </c>
      <c r="CY45" t="s">
        <v>374</v>
      </c>
      <c r="CZ45" t="s">
        <v>664</v>
      </c>
      <c r="EW45">
        <v>6</v>
      </c>
      <c r="EX45" t="s">
        <v>258</v>
      </c>
      <c r="EY45" t="s">
        <v>258</v>
      </c>
      <c r="EZ45" t="s">
        <v>258</v>
      </c>
      <c r="FA45" t="s">
        <v>258</v>
      </c>
      <c r="FB45" t="s">
        <v>258</v>
      </c>
      <c r="FC45" t="s">
        <v>258</v>
      </c>
      <c r="FR45" t="s">
        <v>827</v>
      </c>
      <c r="FS45" t="s">
        <v>386</v>
      </c>
      <c r="FT45" t="s">
        <v>386</v>
      </c>
      <c r="FU45" t="s">
        <v>387</v>
      </c>
      <c r="FV45" t="s">
        <v>604</v>
      </c>
      <c r="FW45" t="s">
        <v>828</v>
      </c>
      <c r="GL45" t="s">
        <v>263</v>
      </c>
      <c r="GM45" t="s">
        <v>263</v>
      </c>
      <c r="GN45" t="s">
        <v>302</v>
      </c>
      <c r="GO45" t="s">
        <v>263</v>
      </c>
      <c r="GP45" t="s">
        <v>263</v>
      </c>
      <c r="GQ45" t="s">
        <v>263</v>
      </c>
      <c r="HF45" t="s">
        <v>640</v>
      </c>
      <c r="HG45" t="s">
        <v>609</v>
      </c>
      <c r="HH45" t="s">
        <v>426</v>
      </c>
      <c r="HI45" t="s">
        <v>287</v>
      </c>
      <c r="HJ45" t="s">
        <v>740</v>
      </c>
      <c r="HK45" s="5">
        <v>45352</v>
      </c>
      <c r="HZ45" t="s">
        <v>821</v>
      </c>
      <c r="IA45" t="s">
        <v>629</v>
      </c>
      <c r="IB45" t="s">
        <v>829</v>
      </c>
      <c r="IC45" t="s">
        <v>821</v>
      </c>
      <c r="ID45" t="s">
        <v>821</v>
      </c>
      <c r="IE45" t="s">
        <v>826</v>
      </c>
    </row>
    <row r="46" spans="1:240" hidden="1" x14ac:dyDescent="0.3">
      <c r="A46">
        <v>922557</v>
      </c>
      <c r="B46" t="s">
        <v>830</v>
      </c>
      <c r="C46">
        <v>1</v>
      </c>
      <c r="E46" t="s">
        <v>3312</v>
      </c>
      <c r="F46">
        <v>3</v>
      </c>
      <c r="G46">
        <v>0</v>
      </c>
      <c r="H46">
        <v>3</v>
      </c>
      <c r="I46">
        <v>2015</v>
      </c>
      <c r="J46" s="3">
        <v>1</v>
      </c>
      <c r="K46" s="3">
        <v>1.1000000000000001</v>
      </c>
      <c r="L46">
        <f t="shared" si="0"/>
        <v>2</v>
      </c>
      <c r="M46">
        <v>2017</v>
      </c>
      <c r="N46">
        <f>COUNTIFS(CT46:EV46,"=university")</f>
        <v>0</v>
      </c>
      <c r="O46">
        <v>0</v>
      </c>
      <c r="P46">
        <f>COUNTIFS(CT46:EV46,"=*government**")</f>
        <v>0</v>
      </c>
      <c r="Q46">
        <f>COUNTIFS(AM46:CS46,"=*European Innovation Council*")</f>
        <v>0</v>
      </c>
      <c r="R46">
        <f>COUNTIF(CT46:EV46,"*angel*")</f>
        <v>0</v>
      </c>
      <c r="S46">
        <f>COUNTIF(CT46:EV46,"*family_office*")</f>
        <v>0</v>
      </c>
      <c r="T46">
        <v>0</v>
      </c>
      <c r="U46">
        <f>COUNTIF(CT46:EV46,"*accelerator*")</f>
        <v>0</v>
      </c>
      <c r="V46">
        <f>COUNTIF(CT46:EV46,"*corporate*")</f>
        <v>3</v>
      </c>
      <c r="W46">
        <f t="shared" si="2"/>
        <v>1</v>
      </c>
      <c r="X46">
        <f>COUNTIF(CT46:EV46,"*crowdfunding*")</f>
        <v>0</v>
      </c>
      <c r="Y46">
        <f>COUNTIF(CT46:EV46,"*venture_capital*")</f>
        <v>1</v>
      </c>
      <c r="Z46">
        <v>4</v>
      </c>
      <c r="AA46">
        <f t="shared" si="3"/>
        <v>1</v>
      </c>
      <c r="AB46">
        <f t="shared" si="4"/>
        <v>0</v>
      </c>
      <c r="AC46">
        <f t="shared" si="5"/>
        <v>0</v>
      </c>
      <c r="AD46">
        <f t="shared" si="6"/>
        <v>0</v>
      </c>
      <c r="AE46">
        <f t="shared" si="7"/>
        <v>0</v>
      </c>
      <c r="AF46">
        <f t="shared" si="8"/>
        <v>0</v>
      </c>
      <c r="AG46">
        <f t="shared" si="9"/>
        <v>0</v>
      </c>
      <c r="AH46">
        <f t="shared" si="10"/>
        <v>0</v>
      </c>
      <c r="AI46" t="s">
        <v>250</v>
      </c>
      <c r="AM46" t="s">
        <v>831</v>
      </c>
      <c r="AN46" t="s">
        <v>832</v>
      </c>
      <c r="AO46" t="s">
        <v>833</v>
      </c>
      <c r="AP46" t="s">
        <v>573</v>
      </c>
      <c r="AQ46" t="s">
        <v>834</v>
      </c>
      <c r="AR46" t="s">
        <v>835</v>
      </c>
      <c r="AS46" t="s">
        <v>836</v>
      </c>
      <c r="CR46" t="s">
        <v>274</v>
      </c>
      <c r="CS46" t="s">
        <v>274</v>
      </c>
      <c r="CT46" t="s">
        <v>274</v>
      </c>
      <c r="CU46" t="s">
        <v>324</v>
      </c>
      <c r="CV46" t="s">
        <v>256</v>
      </c>
      <c r="CW46" t="s">
        <v>324</v>
      </c>
      <c r="CX46" t="s">
        <v>324</v>
      </c>
      <c r="EW46">
        <v>2</v>
      </c>
      <c r="EX46" t="s">
        <v>259</v>
      </c>
      <c r="EY46" t="s">
        <v>277</v>
      </c>
      <c r="FR46" t="s">
        <v>259</v>
      </c>
      <c r="FS46">
        <v>1</v>
      </c>
      <c r="GL46" t="s">
        <v>259</v>
      </c>
      <c r="GM46" t="s">
        <v>302</v>
      </c>
      <c r="HF46" t="s">
        <v>837</v>
      </c>
      <c r="HG46" t="s">
        <v>610</v>
      </c>
      <c r="HZ46" t="s">
        <v>832</v>
      </c>
      <c r="IA46" t="s">
        <v>838</v>
      </c>
    </row>
    <row r="47" spans="1:240" x14ac:dyDescent="0.3">
      <c r="A47">
        <v>1702942</v>
      </c>
      <c r="B47" t="s">
        <v>839</v>
      </c>
      <c r="D47">
        <v>1</v>
      </c>
      <c r="E47" t="s">
        <v>3313</v>
      </c>
      <c r="F47">
        <v>1</v>
      </c>
      <c r="G47">
        <v>0</v>
      </c>
      <c r="H47">
        <v>0</v>
      </c>
      <c r="I47">
        <v>2016</v>
      </c>
      <c r="J47" s="3">
        <v>8.99</v>
      </c>
      <c r="K47" s="3">
        <v>9.89</v>
      </c>
      <c r="L47">
        <f t="shared" si="0"/>
        <v>1</v>
      </c>
      <c r="M47">
        <v>2017</v>
      </c>
      <c r="N47">
        <f>COUNTIFS(CR47:EV47,"=university")</f>
        <v>1</v>
      </c>
      <c r="O47">
        <v>1</v>
      </c>
      <c r="P47">
        <f>COUNTIFS(CR47:EV47,"=*government**")</f>
        <v>0</v>
      </c>
      <c r="Q47">
        <f>COUNTIFS(AN47:CQ47,"=*European Innovation Council*")</f>
        <v>0</v>
      </c>
      <c r="R47">
        <f>COUNTIF(CR47:EV47,"*angel*")</f>
        <v>1</v>
      </c>
      <c r="S47">
        <f>COUNTIF(CR47:EV47,"*family_office*")</f>
        <v>1</v>
      </c>
      <c r="T47">
        <v>2</v>
      </c>
      <c r="U47">
        <f>COUNTIF(CR47:EV47,"*accelerator*")</f>
        <v>1</v>
      </c>
      <c r="V47">
        <f>COUNTIF(CR47:EV47,"*corporate*")</f>
        <v>1</v>
      </c>
      <c r="W47">
        <f t="shared" si="2"/>
        <v>0</v>
      </c>
      <c r="X47">
        <f>COUNTIF(CR47:EV47,"*crowdfunding*")</f>
        <v>0</v>
      </c>
      <c r="Y47">
        <f>COUNTIF(CR47:EV47,"*venture_capital*")</f>
        <v>12</v>
      </c>
      <c r="Z47">
        <v>11</v>
      </c>
      <c r="AA47">
        <f t="shared" si="3"/>
        <v>1</v>
      </c>
      <c r="AB47">
        <f t="shared" si="4"/>
        <v>1</v>
      </c>
      <c r="AC47">
        <f t="shared" si="5"/>
        <v>0</v>
      </c>
      <c r="AD47">
        <f t="shared" si="6"/>
        <v>0</v>
      </c>
      <c r="AE47">
        <f t="shared" si="7"/>
        <v>0</v>
      </c>
      <c r="AF47">
        <f t="shared" si="8"/>
        <v>0</v>
      </c>
      <c r="AG47">
        <f t="shared" si="9"/>
        <v>0</v>
      </c>
      <c r="AH47">
        <f t="shared" si="10"/>
        <v>0</v>
      </c>
      <c r="AI47" t="s">
        <v>250</v>
      </c>
      <c r="AJ47" t="s">
        <v>292</v>
      </c>
      <c r="AM47" t="s">
        <v>840</v>
      </c>
      <c r="AN47" t="s">
        <v>841</v>
      </c>
      <c r="AO47" t="s">
        <v>842</v>
      </c>
      <c r="AP47" t="s">
        <v>648</v>
      </c>
      <c r="AQ47" t="s">
        <v>843</v>
      </c>
      <c r="AR47" t="s">
        <v>844</v>
      </c>
      <c r="AS47" t="s">
        <v>842</v>
      </c>
      <c r="AT47" t="s">
        <v>845</v>
      </c>
      <c r="AU47" t="s">
        <v>846</v>
      </c>
      <c r="AV47" t="s">
        <v>583</v>
      </c>
      <c r="AW47" t="s">
        <v>847</v>
      </c>
      <c r="AX47" t="s">
        <v>848</v>
      </c>
      <c r="AY47" t="s">
        <v>581</v>
      </c>
      <c r="BA47" t="s">
        <v>594</v>
      </c>
      <c r="CR47" t="s">
        <v>849</v>
      </c>
      <c r="CS47" t="s">
        <v>274</v>
      </c>
      <c r="CT47" t="s">
        <v>274</v>
      </c>
      <c r="CU47" t="s">
        <v>274</v>
      </c>
      <c r="CV47" t="s">
        <v>273</v>
      </c>
      <c r="CW47" t="s">
        <v>275</v>
      </c>
      <c r="CX47" t="s">
        <v>274</v>
      </c>
      <c r="CY47" t="s">
        <v>254</v>
      </c>
      <c r="CZ47" t="s">
        <v>273</v>
      </c>
      <c r="DA47" t="s">
        <v>274</v>
      </c>
      <c r="DB47" t="s">
        <v>274</v>
      </c>
      <c r="DC47" t="s">
        <v>274</v>
      </c>
      <c r="DD47" t="s">
        <v>274</v>
      </c>
      <c r="DE47" t="s">
        <v>292</v>
      </c>
      <c r="DF47" t="s">
        <v>274</v>
      </c>
      <c r="EW47">
        <v>6</v>
      </c>
      <c r="EX47" t="s">
        <v>257</v>
      </c>
      <c r="EY47" t="s">
        <v>258</v>
      </c>
      <c r="EZ47" t="s">
        <v>258</v>
      </c>
      <c r="FA47" t="s">
        <v>277</v>
      </c>
      <c r="FB47" t="s">
        <v>300</v>
      </c>
      <c r="FC47" t="s">
        <v>347</v>
      </c>
      <c r="FR47" t="s">
        <v>259</v>
      </c>
      <c r="FS47" t="s">
        <v>259</v>
      </c>
      <c r="FT47" t="s">
        <v>586</v>
      </c>
      <c r="FU47" t="s">
        <v>850</v>
      </c>
      <c r="FV47" t="s">
        <v>259</v>
      </c>
      <c r="FW47" t="s">
        <v>851</v>
      </c>
      <c r="GL47" t="s">
        <v>259</v>
      </c>
      <c r="GM47" t="s">
        <v>259</v>
      </c>
      <c r="GN47" t="s">
        <v>587</v>
      </c>
      <c r="GO47" t="s">
        <v>262</v>
      </c>
      <c r="GP47" t="s">
        <v>259</v>
      </c>
      <c r="GQ47" t="s">
        <v>262</v>
      </c>
      <c r="HF47" t="s">
        <v>609</v>
      </c>
      <c r="HG47" t="s">
        <v>375</v>
      </c>
      <c r="HH47" t="s">
        <v>287</v>
      </c>
      <c r="HI47" t="s">
        <v>430</v>
      </c>
      <c r="HJ47" t="s">
        <v>358</v>
      </c>
      <c r="HK47" t="s">
        <v>852</v>
      </c>
      <c r="HZ47" t="s">
        <v>845</v>
      </c>
      <c r="IA47" t="s">
        <v>259</v>
      </c>
      <c r="IB47" t="s">
        <v>853</v>
      </c>
      <c r="IC47" t="s">
        <v>854</v>
      </c>
      <c r="ID47" t="s">
        <v>581</v>
      </c>
      <c r="IE47" t="s">
        <v>594</v>
      </c>
    </row>
    <row r="48" spans="1:240" hidden="1" x14ac:dyDescent="0.3">
      <c r="A48">
        <v>1504482</v>
      </c>
      <c r="B48" t="s">
        <v>855</v>
      </c>
      <c r="D48">
        <v>1</v>
      </c>
      <c r="E48" t="s">
        <v>3304</v>
      </c>
      <c r="F48">
        <v>3</v>
      </c>
      <c r="G48">
        <v>1</v>
      </c>
      <c r="H48">
        <v>3</v>
      </c>
      <c r="I48">
        <v>2017</v>
      </c>
      <c r="J48" s="3">
        <v>14.4</v>
      </c>
      <c r="K48" s="3">
        <v>15.84</v>
      </c>
      <c r="L48">
        <f t="shared" si="0"/>
        <v>2</v>
      </c>
      <c r="M48">
        <v>2019</v>
      </c>
      <c r="N48">
        <f t="shared" si="11"/>
        <v>0</v>
      </c>
      <c r="O48">
        <v>0</v>
      </c>
      <c r="P48">
        <f t="shared" si="12"/>
        <v>0</v>
      </c>
      <c r="Q48">
        <f>COUNTIFS(AQ48:CQ48,"=*European Innovation Council*")</f>
        <v>0</v>
      </c>
      <c r="R48">
        <f t="shared" si="13"/>
        <v>1</v>
      </c>
      <c r="S48">
        <f t="shared" si="14"/>
        <v>0</v>
      </c>
      <c r="T48">
        <v>1</v>
      </c>
      <c r="U48">
        <f t="shared" si="15"/>
        <v>4</v>
      </c>
      <c r="V48">
        <f t="shared" si="16"/>
        <v>1</v>
      </c>
      <c r="W48">
        <f t="shared" si="2"/>
        <v>1</v>
      </c>
      <c r="X48">
        <f t="shared" si="17"/>
        <v>0</v>
      </c>
      <c r="Y48">
        <f t="shared" si="18"/>
        <v>9</v>
      </c>
      <c r="Z48">
        <v>10</v>
      </c>
      <c r="AA48">
        <f t="shared" si="3"/>
        <v>1</v>
      </c>
      <c r="AB48">
        <f t="shared" si="4"/>
        <v>1</v>
      </c>
      <c r="AC48">
        <f t="shared" si="5"/>
        <v>1</v>
      </c>
      <c r="AD48">
        <f t="shared" si="6"/>
        <v>0</v>
      </c>
      <c r="AE48">
        <f t="shared" si="7"/>
        <v>0</v>
      </c>
      <c r="AF48">
        <f t="shared" si="8"/>
        <v>0</v>
      </c>
      <c r="AG48">
        <f t="shared" si="9"/>
        <v>0</v>
      </c>
      <c r="AH48">
        <f t="shared" si="10"/>
        <v>0</v>
      </c>
      <c r="AI48" t="s">
        <v>366</v>
      </c>
      <c r="AJ48" t="s">
        <v>250</v>
      </c>
      <c r="AK48" t="s">
        <v>292</v>
      </c>
      <c r="AM48" t="s">
        <v>629</v>
      </c>
      <c r="AN48" t="s">
        <v>856</v>
      </c>
      <c r="AO48" t="s">
        <v>857</v>
      </c>
      <c r="AP48" t="s">
        <v>433</v>
      </c>
      <c r="AQ48" t="s">
        <v>858</v>
      </c>
      <c r="AR48" t="s">
        <v>859</v>
      </c>
      <c r="AS48" t="s">
        <v>860</v>
      </c>
      <c r="AT48" t="s">
        <v>822</v>
      </c>
      <c r="AU48" t="s">
        <v>861</v>
      </c>
      <c r="AV48" t="s">
        <v>862</v>
      </c>
      <c r="AW48" t="s">
        <v>863</v>
      </c>
      <c r="AX48" t="s">
        <v>864</v>
      </c>
      <c r="AY48" t="s">
        <v>865</v>
      </c>
      <c r="AZ48" t="s">
        <v>866</v>
      </c>
      <c r="BA48" t="s">
        <v>867</v>
      </c>
      <c r="BB48" t="s">
        <v>868</v>
      </c>
      <c r="CR48" t="s">
        <v>274</v>
      </c>
      <c r="CS48" t="s">
        <v>292</v>
      </c>
      <c r="CT48" t="s">
        <v>292</v>
      </c>
      <c r="CU48" t="s">
        <v>292</v>
      </c>
      <c r="CV48" t="s">
        <v>274</v>
      </c>
      <c r="CW48" t="s">
        <v>374</v>
      </c>
      <c r="CX48" t="s">
        <v>292</v>
      </c>
      <c r="CY48" t="s">
        <v>274</v>
      </c>
      <c r="CZ48" t="s">
        <v>274</v>
      </c>
      <c r="DA48" t="s">
        <v>274</v>
      </c>
      <c r="DB48" t="s">
        <v>323</v>
      </c>
      <c r="DC48" t="s">
        <v>274</v>
      </c>
      <c r="DD48" t="s">
        <v>274</v>
      </c>
      <c r="DE48" t="s">
        <v>256</v>
      </c>
      <c r="DF48" t="s">
        <v>274</v>
      </c>
      <c r="DG48" t="s">
        <v>274</v>
      </c>
      <c r="EW48">
        <v>6</v>
      </c>
      <c r="EX48" t="s">
        <v>258</v>
      </c>
      <c r="EY48" t="s">
        <v>300</v>
      </c>
      <c r="EZ48" t="s">
        <v>258</v>
      </c>
      <c r="FA48" t="s">
        <v>258</v>
      </c>
      <c r="FB48" t="s">
        <v>258</v>
      </c>
      <c r="FC48" t="s">
        <v>347</v>
      </c>
      <c r="FR48" t="s">
        <v>259</v>
      </c>
      <c r="FS48" t="s">
        <v>259</v>
      </c>
      <c r="FT48" t="s">
        <v>259</v>
      </c>
      <c r="FU48" t="s">
        <v>562</v>
      </c>
      <c r="FV48" t="s">
        <v>850</v>
      </c>
      <c r="FW48" t="s">
        <v>869</v>
      </c>
      <c r="GL48" t="s">
        <v>259</v>
      </c>
      <c r="GM48" t="s">
        <v>259</v>
      </c>
      <c r="GN48" t="s">
        <v>259</v>
      </c>
      <c r="GO48" t="s">
        <v>263</v>
      </c>
      <c r="GP48" t="s">
        <v>263</v>
      </c>
      <c r="GQ48" t="s">
        <v>263</v>
      </c>
      <c r="HF48" t="s">
        <v>375</v>
      </c>
      <c r="HG48" t="s">
        <v>375</v>
      </c>
      <c r="HH48" s="5">
        <v>43132</v>
      </c>
      <c r="HI48" s="5" t="s">
        <v>377</v>
      </c>
      <c r="HJ48" t="s">
        <v>870</v>
      </c>
      <c r="HK48" t="s">
        <v>332</v>
      </c>
      <c r="HZ48" t="s">
        <v>857</v>
      </c>
      <c r="IA48" t="s">
        <v>433</v>
      </c>
      <c r="IB48" t="s">
        <v>871</v>
      </c>
      <c r="IC48" t="s">
        <v>872</v>
      </c>
      <c r="ID48" t="s">
        <v>873</v>
      </c>
      <c r="IE48" t="s">
        <v>874</v>
      </c>
    </row>
    <row r="49" spans="1:244" hidden="1" x14ac:dyDescent="0.3">
      <c r="A49">
        <v>2010416</v>
      </c>
      <c r="B49" t="s">
        <v>875</v>
      </c>
      <c r="D49">
        <v>1</v>
      </c>
      <c r="E49" t="s">
        <v>3312</v>
      </c>
      <c r="F49">
        <v>2</v>
      </c>
      <c r="G49">
        <v>1</v>
      </c>
      <c r="H49">
        <v>2</v>
      </c>
      <c r="I49">
        <v>2019</v>
      </c>
      <c r="J49" s="3">
        <v>1</v>
      </c>
      <c r="K49" s="3">
        <v>1.1000000000000001</v>
      </c>
      <c r="L49">
        <f t="shared" si="0"/>
        <v>1</v>
      </c>
      <c r="M49">
        <v>2020</v>
      </c>
      <c r="N49">
        <f t="shared" si="11"/>
        <v>0</v>
      </c>
      <c r="O49">
        <v>1</v>
      </c>
      <c r="P49">
        <f t="shared" si="12"/>
        <v>0</v>
      </c>
      <c r="Q49">
        <f>COUNTIFS(AN49:CQ49,"=*European Innovation Council*")</f>
        <v>0</v>
      </c>
      <c r="R49">
        <f t="shared" si="13"/>
        <v>0</v>
      </c>
      <c r="S49">
        <f t="shared" si="14"/>
        <v>0</v>
      </c>
      <c r="T49">
        <v>0</v>
      </c>
      <c r="U49">
        <f t="shared" si="15"/>
        <v>6</v>
      </c>
      <c r="V49">
        <f t="shared" si="16"/>
        <v>1</v>
      </c>
      <c r="W49">
        <f t="shared" si="2"/>
        <v>0</v>
      </c>
      <c r="X49">
        <f t="shared" si="17"/>
        <v>0</v>
      </c>
      <c r="Y49">
        <f t="shared" si="18"/>
        <v>6</v>
      </c>
      <c r="Z49">
        <v>6</v>
      </c>
      <c r="AA49">
        <f t="shared" si="3"/>
        <v>1</v>
      </c>
      <c r="AB49">
        <f t="shared" si="4"/>
        <v>1</v>
      </c>
      <c r="AC49">
        <f t="shared" si="5"/>
        <v>0</v>
      </c>
      <c r="AD49">
        <f t="shared" si="6"/>
        <v>0</v>
      </c>
      <c r="AE49">
        <f t="shared" si="7"/>
        <v>0</v>
      </c>
      <c r="AF49">
        <f t="shared" si="8"/>
        <v>0</v>
      </c>
      <c r="AG49">
        <f t="shared" si="9"/>
        <v>0</v>
      </c>
      <c r="AH49">
        <f t="shared" si="10"/>
        <v>0</v>
      </c>
      <c r="AI49" t="s">
        <v>250</v>
      </c>
      <c r="AJ49" t="s">
        <v>292</v>
      </c>
      <c r="AM49" t="s">
        <v>876</v>
      </c>
      <c r="AN49" t="s">
        <v>877</v>
      </c>
      <c r="AO49" t="s">
        <v>878</v>
      </c>
      <c r="AP49" t="s">
        <v>879</v>
      </c>
      <c r="AQ49" t="s">
        <v>880</v>
      </c>
      <c r="AR49" t="s">
        <v>881</v>
      </c>
      <c r="AS49" t="s">
        <v>569</v>
      </c>
      <c r="AT49" t="s">
        <v>882</v>
      </c>
      <c r="AU49" t="s">
        <v>571</v>
      </c>
      <c r="AV49" t="s">
        <v>883</v>
      </c>
      <c r="AW49" t="s">
        <v>884</v>
      </c>
      <c r="AX49" t="s">
        <v>885</v>
      </c>
      <c r="AY49" t="s">
        <v>886</v>
      </c>
      <c r="AZ49" t="s">
        <v>887</v>
      </c>
      <c r="CR49" t="s">
        <v>274</v>
      </c>
      <c r="CS49" t="s">
        <v>274</v>
      </c>
      <c r="CT49" t="s">
        <v>292</v>
      </c>
      <c r="CU49" t="s">
        <v>292</v>
      </c>
      <c r="CV49" t="s">
        <v>292</v>
      </c>
      <c r="CW49" t="s">
        <v>292</v>
      </c>
      <c r="CX49" t="s">
        <v>474</v>
      </c>
      <c r="CY49" t="s">
        <v>292</v>
      </c>
      <c r="CZ49" t="s">
        <v>888</v>
      </c>
      <c r="DA49" t="s">
        <v>274</v>
      </c>
      <c r="DB49" t="s">
        <v>274</v>
      </c>
      <c r="DC49" t="s">
        <v>274</v>
      </c>
      <c r="DD49" t="s">
        <v>292</v>
      </c>
      <c r="DE49" t="s">
        <v>324</v>
      </c>
      <c r="EW49">
        <v>6</v>
      </c>
      <c r="EX49" t="s">
        <v>300</v>
      </c>
      <c r="EY49" t="s">
        <v>665</v>
      </c>
      <c r="EZ49" t="s">
        <v>258</v>
      </c>
      <c r="FA49" t="s">
        <v>258</v>
      </c>
      <c r="FB49" t="s">
        <v>300</v>
      </c>
      <c r="FC49" t="s">
        <v>889</v>
      </c>
      <c r="FR49" t="s">
        <v>259</v>
      </c>
      <c r="FS49">
        <v>1</v>
      </c>
      <c r="FT49" t="s">
        <v>259</v>
      </c>
      <c r="FU49" t="s">
        <v>259</v>
      </c>
      <c r="FV49" t="s">
        <v>259</v>
      </c>
      <c r="FW49" t="s">
        <v>259</v>
      </c>
      <c r="GL49" t="s">
        <v>259</v>
      </c>
      <c r="GM49" t="s">
        <v>302</v>
      </c>
      <c r="GN49" t="s">
        <v>259</v>
      </c>
      <c r="GO49" t="s">
        <v>259</v>
      </c>
      <c r="GP49" t="s">
        <v>259</v>
      </c>
      <c r="GQ49" t="s">
        <v>259</v>
      </c>
      <c r="HF49" s="5" t="s">
        <v>358</v>
      </c>
      <c r="HG49" t="s">
        <v>516</v>
      </c>
      <c r="HH49" t="s">
        <v>485</v>
      </c>
      <c r="HI49" s="5">
        <v>44866</v>
      </c>
      <c r="HJ49" t="s">
        <v>361</v>
      </c>
      <c r="HK49" s="5">
        <v>45383</v>
      </c>
      <c r="HZ49" t="s">
        <v>882</v>
      </c>
      <c r="IA49" t="s">
        <v>890</v>
      </c>
      <c r="IB49" t="s">
        <v>885</v>
      </c>
      <c r="IC49" t="s">
        <v>885</v>
      </c>
      <c r="ID49" t="s">
        <v>886</v>
      </c>
      <c r="IE49" t="s">
        <v>887</v>
      </c>
    </row>
    <row r="50" spans="1:244" hidden="1" x14ac:dyDescent="0.3">
      <c r="A50">
        <v>932228</v>
      </c>
      <c r="B50" t="s">
        <v>891</v>
      </c>
      <c r="C50">
        <v>1</v>
      </c>
      <c r="E50" t="s">
        <v>3315</v>
      </c>
      <c r="F50">
        <v>3</v>
      </c>
      <c r="G50">
        <v>0</v>
      </c>
      <c r="H50">
        <v>3</v>
      </c>
      <c r="I50">
        <v>2015</v>
      </c>
      <c r="J50" s="3">
        <v>1.1000000000000001</v>
      </c>
      <c r="K50" s="3">
        <v>1.21</v>
      </c>
      <c r="L50">
        <f t="shared" si="0"/>
        <v>2</v>
      </c>
      <c r="M50">
        <v>2017</v>
      </c>
      <c r="N50">
        <f t="shared" si="11"/>
        <v>0</v>
      </c>
      <c r="O50">
        <v>1</v>
      </c>
      <c r="P50">
        <f t="shared" si="12"/>
        <v>1</v>
      </c>
      <c r="Q50">
        <f>COUNTIFS(AM50:CQ50,"=*European Innovation Council*")</f>
        <v>1</v>
      </c>
      <c r="R50">
        <f t="shared" si="13"/>
        <v>0</v>
      </c>
      <c r="S50">
        <f t="shared" si="14"/>
        <v>0</v>
      </c>
      <c r="T50">
        <v>0</v>
      </c>
      <c r="U50">
        <f t="shared" si="15"/>
        <v>1</v>
      </c>
      <c r="V50">
        <f t="shared" si="16"/>
        <v>0</v>
      </c>
      <c r="W50">
        <f t="shared" si="2"/>
        <v>0</v>
      </c>
      <c r="X50">
        <f t="shared" si="17"/>
        <v>0</v>
      </c>
      <c r="Y50">
        <f t="shared" si="18"/>
        <v>1</v>
      </c>
      <c r="Z50">
        <v>1</v>
      </c>
      <c r="AA50">
        <f t="shared" si="3"/>
        <v>1</v>
      </c>
      <c r="AB50">
        <f t="shared" si="4"/>
        <v>1</v>
      </c>
      <c r="AC50">
        <f t="shared" si="5"/>
        <v>0</v>
      </c>
      <c r="AD50">
        <f t="shared" si="6"/>
        <v>0</v>
      </c>
      <c r="AE50">
        <f t="shared" si="7"/>
        <v>0</v>
      </c>
      <c r="AF50">
        <f t="shared" si="8"/>
        <v>0</v>
      </c>
      <c r="AG50">
        <f t="shared" si="9"/>
        <v>0</v>
      </c>
      <c r="AH50">
        <f t="shared" si="10"/>
        <v>0</v>
      </c>
      <c r="AI50" t="s">
        <v>250</v>
      </c>
      <c r="AJ50" t="s">
        <v>292</v>
      </c>
      <c r="AM50" t="s">
        <v>799</v>
      </c>
      <c r="AN50" t="s">
        <v>335</v>
      </c>
      <c r="AO50" t="s">
        <v>892</v>
      </c>
      <c r="AP50" t="s">
        <v>893</v>
      </c>
      <c r="CR50" t="s">
        <v>474</v>
      </c>
      <c r="CS50" t="s">
        <v>299</v>
      </c>
      <c r="CT50" t="s">
        <v>292</v>
      </c>
      <c r="CU50" t="s">
        <v>274</v>
      </c>
      <c r="EW50">
        <v>4</v>
      </c>
      <c r="EX50" t="s">
        <v>278</v>
      </c>
      <c r="EY50" t="s">
        <v>278</v>
      </c>
      <c r="EZ50" t="s">
        <v>259</v>
      </c>
      <c r="FA50" t="s">
        <v>258</v>
      </c>
      <c r="FR50" t="s">
        <v>281</v>
      </c>
      <c r="FS50" t="s">
        <v>281</v>
      </c>
      <c r="FT50" t="s">
        <v>259</v>
      </c>
      <c r="FU50">
        <v>1</v>
      </c>
      <c r="GL50" t="s">
        <v>302</v>
      </c>
      <c r="GM50" t="s">
        <v>302</v>
      </c>
      <c r="GN50" t="s">
        <v>259</v>
      </c>
      <c r="GO50" t="s">
        <v>302</v>
      </c>
      <c r="HF50" t="s">
        <v>527</v>
      </c>
      <c r="HG50" t="s">
        <v>894</v>
      </c>
      <c r="HH50" t="s">
        <v>739</v>
      </c>
      <c r="HI50" t="s">
        <v>447</v>
      </c>
      <c r="HZ50" t="s">
        <v>335</v>
      </c>
      <c r="IA50" t="s">
        <v>799</v>
      </c>
      <c r="IB50" t="s">
        <v>892</v>
      </c>
      <c r="IC50" t="s">
        <v>893</v>
      </c>
    </row>
    <row r="51" spans="1:244" hidden="1" x14ac:dyDescent="0.3">
      <c r="A51">
        <v>1511478</v>
      </c>
      <c r="B51" t="s">
        <v>895</v>
      </c>
      <c r="D51">
        <v>1</v>
      </c>
      <c r="E51" t="s">
        <v>3306</v>
      </c>
      <c r="F51">
        <v>1</v>
      </c>
      <c r="G51">
        <v>1</v>
      </c>
      <c r="H51">
        <v>0</v>
      </c>
      <c r="I51">
        <v>2018</v>
      </c>
      <c r="J51" s="3">
        <v>4.3899999999999997</v>
      </c>
      <c r="K51" s="3">
        <v>4.83</v>
      </c>
      <c r="L51">
        <f t="shared" si="0"/>
        <v>0</v>
      </c>
      <c r="M51">
        <v>2018</v>
      </c>
      <c r="N51">
        <f t="shared" si="11"/>
        <v>0</v>
      </c>
      <c r="O51">
        <v>1</v>
      </c>
      <c r="P51">
        <f t="shared" si="12"/>
        <v>0</v>
      </c>
      <c r="Q51">
        <f>COUNTIFS(AM51:CQ51,"=*European Innovation Council*")</f>
        <v>0</v>
      </c>
      <c r="R51">
        <f t="shared" si="13"/>
        <v>1</v>
      </c>
      <c r="S51">
        <f t="shared" si="14"/>
        <v>1</v>
      </c>
      <c r="T51">
        <v>2</v>
      </c>
      <c r="U51">
        <f t="shared" si="15"/>
        <v>4</v>
      </c>
      <c r="V51">
        <f t="shared" si="16"/>
        <v>1</v>
      </c>
      <c r="W51">
        <f t="shared" si="2"/>
        <v>0</v>
      </c>
      <c r="X51">
        <f t="shared" si="17"/>
        <v>0</v>
      </c>
      <c r="Y51">
        <f t="shared" si="18"/>
        <v>4</v>
      </c>
      <c r="Z51">
        <v>4</v>
      </c>
      <c r="AA51">
        <f t="shared" si="3"/>
        <v>1</v>
      </c>
      <c r="AB51">
        <f t="shared" si="4"/>
        <v>1</v>
      </c>
      <c r="AC51">
        <f t="shared" si="5"/>
        <v>0</v>
      </c>
      <c r="AD51">
        <f t="shared" si="6"/>
        <v>0</v>
      </c>
      <c r="AE51">
        <f t="shared" si="7"/>
        <v>1</v>
      </c>
      <c r="AF51">
        <f t="shared" si="8"/>
        <v>0</v>
      </c>
      <c r="AG51">
        <f t="shared" si="9"/>
        <v>0</v>
      </c>
      <c r="AH51">
        <f t="shared" si="10"/>
        <v>0</v>
      </c>
      <c r="AI51" t="s">
        <v>250</v>
      </c>
      <c r="AJ51" t="s">
        <v>659</v>
      </c>
      <c r="AK51" t="s">
        <v>292</v>
      </c>
      <c r="AM51" t="s">
        <v>886</v>
      </c>
      <c r="AN51" t="s">
        <v>675</v>
      </c>
      <c r="AO51" t="s">
        <v>682</v>
      </c>
      <c r="AP51" t="s">
        <v>896</v>
      </c>
      <c r="AQ51" t="s">
        <v>369</v>
      </c>
      <c r="AR51" t="s">
        <v>897</v>
      </c>
      <c r="AS51" t="s">
        <v>898</v>
      </c>
      <c r="AT51" t="s">
        <v>899</v>
      </c>
      <c r="AU51" t="s">
        <v>900</v>
      </c>
      <c r="AV51" t="s">
        <v>901</v>
      </c>
      <c r="CR51" t="s">
        <v>292</v>
      </c>
      <c r="CS51" t="s">
        <v>292</v>
      </c>
      <c r="CT51" t="s">
        <v>274</v>
      </c>
      <c r="CU51" t="s">
        <v>292</v>
      </c>
      <c r="CV51" t="s">
        <v>373</v>
      </c>
      <c r="CW51" t="s">
        <v>324</v>
      </c>
      <c r="CX51" t="s">
        <v>274</v>
      </c>
      <c r="CY51" t="s">
        <v>274</v>
      </c>
      <c r="CZ51" t="s">
        <v>274</v>
      </c>
      <c r="DA51" t="s">
        <v>902</v>
      </c>
      <c r="EW51">
        <v>10</v>
      </c>
      <c r="EX51" t="s">
        <v>278</v>
      </c>
      <c r="EY51" t="s">
        <v>278</v>
      </c>
      <c r="EZ51" t="s">
        <v>278</v>
      </c>
      <c r="FA51" t="s">
        <v>278</v>
      </c>
      <c r="FB51" t="s">
        <v>278</v>
      </c>
      <c r="FC51" t="s">
        <v>259</v>
      </c>
      <c r="FD51" t="s">
        <v>258</v>
      </c>
      <c r="FE51" t="s">
        <v>278</v>
      </c>
      <c r="FF51" t="s">
        <v>259</v>
      </c>
      <c r="FG51" t="s">
        <v>258</v>
      </c>
      <c r="FR51" t="s">
        <v>259</v>
      </c>
      <c r="FS51" t="s">
        <v>602</v>
      </c>
      <c r="FT51" t="s">
        <v>281</v>
      </c>
      <c r="FU51" t="s">
        <v>259</v>
      </c>
      <c r="FV51" t="s">
        <v>903</v>
      </c>
      <c r="FW51" t="s">
        <v>904</v>
      </c>
      <c r="FX51" t="s">
        <v>905</v>
      </c>
      <c r="FY51" t="s">
        <v>906</v>
      </c>
      <c r="FZ51" t="s">
        <v>907</v>
      </c>
      <c r="GA51">
        <v>3</v>
      </c>
      <c r="GL51" t="s">
        <v>302</v>
      </c>
      <c r="GM51" t="s">
        <v>302</v>
      </c>
      <c r="GN51" t="s">
        <v>302</v>
      </c>
      <c r="GO51" t="s">
        <v>302</v>
      </c>
      <c r="GP51" t="s">
        <v>302</v>
      </c>
      <c r="GQ51" t="s">
        <v>302</v>
      </c>
      <c r="GR51" t="s">
        <v>302</v>
      </c>
      <c r="GS51" t="s">
        <v>302</v>
      </c>
      <c r="GT51" t="s">
        <v>302</v>
      </c>
      <c r="GU51" t="s">
        <v>302</v>
      </c>
      <c r="HF51">
        <v>2018</v>
      </c>
      <c r="HG51" s="5" t="s">
        <v>428</v>
      </c>
      <c r="HH51" t="s">
        <v>429</v>
      </c>
      <c r="HI51">
        <v>2019</v>
      </c>
      <c r="HJ51" s="5" t="s">
        <v>611</v>
      </c>
      <c r="HK51" s="5">
        <v>43922</v>
      </c>
      <c r="HL51" t="s">
        <v>476</v>
      </c>
      <c r="HM51" t="s">
        <v>769</v>
      </c>
      <c r="HN51" s="5">
        <v>44287</v>
      </c>
      <c r="HO51" t="s">
        <v>755</v>
      </c>
      <c r="HZ51" t="s">
        <v>896</v>
      </c>
      <c r="IA51" t="s">
        <v>896</v>
      </c>
      <c r="IB51" t="s">
        <v>896</v>
      </c>
      <c r="IC51" t="s">
        <v>896</v>
      </c>
      <c r="ID51" t="s">
        <v>896</v>
      </c>
      <c r="IE51" t="s">
        <v>259</v>
      </c>
      <c r="IF51" t="s">
        <v>259</v>
      </c>
      <c r="IG51" t="s">
        <v>897</v>
      </c>
      <c r="IH51" t="s">
        <v>259</v>
      </c>
      <c r="II51" t="s">
        <v>908</v>
      </c>
    </row>
    <row r="52" spans="1:244" hidden="1" x14ac:dyDescent="0.3">
      <c r="A52">
        <v>985664</v>
      </c>
      <c r="B52" t="s">
        <v>909</v>
      </c>
      <c r="D52">
        <v>1</v>
      </c>
      <c r="E52" t="s">
        <v>3311</v>
      </c>
      <c r="F52">
        <v>2</v>
      </c>
      <c r="G52">
        <v>0</v>
      </c>
      <c r="H52">
        <v>0</v>
      </c>
      <c r="I52">
        <v>2017</v>
      </c>
      <c r="J52" s="3">
        <v>14.91</v>
      </c>
      <c r="K52" s="3">
        <v>16.399999999999999</v>
      </c>
      <c r="L52">
        <f t="shared" si="0"/>
        <v>1</v>
      </c>
      <c r="M52">
        <v>2018</v>
      </c>
      <c r="N52">
        <f>COUNTIFS(CR52:EV52,"=university")</f>
        <v>0</v>
      </c>
      <c r="O52">
        <v>2</v>
      </c>
      <c r="P52">
        <f>COUNTIFS(CR52:EV52,"=*government**")</f>
        <v>0</v>
      </c>
      <c r="Q52">
        <f>COUNTIFS(AS52:CQ52,"=*European Innovation Council*")</f>
        <v>0</v>
      </c>
      <c r="R52">
        <f>COUNTIF(CR52:EV52,"*angel*")</f>
        <v>0</v>
      </c>
      <c r="S52">
        <f>COUNTIF(CR52:EV52,"*family_office*")</f>
        <v>0</v>
      </c>
      <c r="T52">
        <v>0</v>
      </c>
      <c r="U52">
        <f>COUNTIF(CR52:EV52,"*accelerator*")</f>
        <v>3</v>
      </c>
      <c r="V52">
        <f>COUNTIF(CR52:EV52,"*corporate*")</f>
        <v>0</v>
      </c>
      <c r="W52">
        <f t="shared" si="2"/>
        <v>0</v>
      </c>
      <c r="X52">
        <f>COUNTIF(CR52:EV52,"*crowdfunding*")</f>
        <v>0</v>
      </c>
      <c r="Y52">
        <f>COUNTIF(CR52:EV52,"*venture_capital*")</f>
        <v>3</v>
      </c>
      <c r="Z52">
        <v>3</v>
      </c>
      <c r="AA52">
        <f t="shared" si="3"/>
        <v>1</v>
      </c>
      <c r="AB52">
        <f t="shared" si="4"/>
        <v>1</v>
      </c>
      <c r="AC52">
        <f t="shared" si="5"/>
        <v>0</v>
      </c>
      <c r="AD52">
        <f t="shared" si="6"/>
        <v>0</v>
      </c>
      <c r="AE52">
        <f t="shared" si="7"/>
        <v>0</v>
      </c>
      <c r="AF52">
        <f t="shared" si="8"/>
        <v>0</v>
      </c>
      <c r="AG52">
        <f t="shared" si="9"/>
        <v>0</v>
      </c>
      <c r="AH52">
        <f t="shared" si="10"/>
        <v>0</v>
      </c>
      <c r="AI52" t="s">
        <v>250</v>
      </c>
      <c r="AJ52" t="s">
        <v>292</v>
      </c>
      <c r="AM52" t="s">
        <v>910</v>
      </c>
      <c r="AN52" t="s">
        <v>882</v>
      </c>
      <c r="AO52" t="s">
        <v>911</v>
      </c>
      <c r="AP52" t="s">
        <v>864</v>
      </c>
      <c r="AQ52" t="s">
        <v>912</v>
      </c>
      <c r="AR52" t="s">
        <v>913</v>
      </c>
      <c r="CR52" t="s">
        <v>292</v>
      </c>
      <c r="CS52" t="s">
        <v>292</v>
      </c>
      <c r="CT52" t="s">
        <v>292</v>
      </c>
      <c r="CU52" t="s">
        <v>274</v>
      </c>
      <c r="CV52" t="s">
        <v>274</v>
      </c>
      <c r="CW52" t="s">
        <v>274</v>
      </c>
      <c r="EW52">
        <v>2</v>
      </c>
      <c r="EX52" t="s">
        <v>258</v>
      </c>
      <c r="EY52" t="s">
        <v>347</v>
      </c>
      <c r="FR52">
        <v>4</v>
      </c>
      <c r="FS52">
        <v>12</v>
      </c>
      <c r="GL52" t="s">
        <v>302</v>
      </c>
      <c r="GM52" t="s">
        <v>262</v>
      </c>
      <c r="HF52" s="5">
        <v>43405</v>
      </c>
      <c r="HG52" s="5" t="s">
        <v>331</v>
      </c>
      <c r="HZ52" t="s">
        <v>914</v>
      </c>
      <c r="IA52" t="s">
        <v>915</v>
      </c>
    </row>
    <row r="53" spans="1:244" hidden="1" x14ac:dyDescent="0.3">
      <c r="A53">
        <v>912669</v>
      </c>
      <c r="B53" t="s">
        <v>916</v>
      </c>
      <c r="C53">
        <v>1</v>
      </c>
      <c r="E53" t="s">
        <v>3316</v>
      </c>
      <c r="F53">
        <v>3</v>
      </c>
      <c r="G53">
        <v>2</v>
      </c>
      <c r="H53">
        <v>3</v>
      </c>
      <c r="I53">
        <v>2014</v>
      </c>
      <c r="J53" s="3">
        <v>23.65</v>
      </c>
      <c r="K53" s="3">
        <v>26.01</v>
      </c>
      <c r="L53">
        <f t="shared" si="0"/>
        <v>3</v>
      </c>
      <c r="M53">
        <v>2017</v>
      </c>
      <c r="N53">
        <f t="shared" si="11"/>
        <v>0</v>
      </c>
      <c r="O53">
        <v>0</v>
      </c>
      <c r="P53">
        <f t="shared" si="12"/>
        <v>1</v>
      </c>
      <c r="Q53">
        <f>COUNTIFS(AM53:CQ53,"=*European Innovation Council*")</f>
        <v>1</v>
      </c>
      <c r="R53">
        <f t="shared" si="13"/>
        <v>0</v>
      </c>
      <c r="S53">
        <f t="shared" si="14"/>
        <v>0</v>
      </c>
      <c r="T53">
        <v>0</v>
      </c>
      <c r="U53">
        <f t="shared" si="15"/>
        <v>0</v>
      </c>
      <c r="V53">
        <f t="shared" si="16"/>
        <v>0</v>
      </c>
      <c r="W53">
        <f t="shared" si="2"/>
        <v>0</v>
      </c>
      <c r="X53">
        <f t="shared" si="17"/>
        <v>0</v>
      </c>
      <c r="Y53">
        <f t="shared" si="18"/>
        <v>1</v>
      </c>
      <c r="Z53">
        <v>0</v>
      </c>
      <c r="AA53">
        <f t="shared" si="3"/>
        <v>0</v>
      </c>
      <c r="AB53">
        <f t="shared" si="4"/>
        <v>0</v>
      </c>
      <c r="AC53">
        <f t="shared" si="5"/>
        <v>0</v>
      </c>
      <c r="AD53">
        <f t="shared" si="6"/>
        <v>0</v>
      </c>
      <c r="AE53">
        <f t="shared" si="7"/>
        <v>0</v>
      </c>
      <c r="AF53">
        <f t="shared" si="8"/>
        <v>0</v>
      </c>
      <c r="AG53">
        <f t="shared" si="9"/>
        <v>0</v>
      </c>
      <c r="AH53">
        <f t="shared" si="10"/>
        <v>0</v>
      </c>
      <c r="AM53" t="s">
        <v>335</v>
      </c>
      <c r="AN53" t="s">
        <v>473</v>
      </c>
      <c r="CR53" t="s">
        <v>299</v>
      </c>
      <c r="CS53" t="s">
        <v>274</v>
      </c>
      <c r="EW53">
        <v>4</v>
      </c>
      <c r="EX53" t="s">
        <v>278</v>
      </c>
      <c r="EY53" t="s">
        <v>278</v>
      </c>
      <c r="EZ53" t="s">
        <v>278</v>
      </c>
      <c r="FA53" t="s">
        <v>277</v>
      </c>
      <c r="FR53" t="s">
        <v>281</v>
      </c>
      <c r="FS53" t="s">
        <v>917</v>
      </c>
      <c r="FT53" t="s">
        <v>514</v>
      </c>
      <c r="FU53" t="s">
        <v>918</v>
      </c>
      <c r="GL53" t="s">
        <v>302</v>
      </c>
      <c r="GM53" t="s">
        <v>302</v>
      </c>
      <c r="GN53" t="s">
        <v>302</v>
      </c>
      <c r="GO53" t="s">
        <v>302</v>
      </c>
      <c r="HF53" t="s">
        <v>588</v>
      </c>
      <c r="HG53" t="s">
        <v>453</v>
      </c>
      <c r="HH53" s="5">
        <v>45231</v>
      </c>
      <c r="HI53" s="5">
        <v>45352</v>
      </c>
      <c r="HZ53" t="s">
        <v>335</v>
      </c>
      <c r="IA53" t="s">
        <v>259</v>
      </c>
      <c r="IB53" t="s">
        <v>335</v>
      </c>
      <c r="IC53" t="s">
        <v>473</v>
      </c>
    </row>
    <row r="54" spans="1:244" hidden="1" x14ac:dyDescent="0.3">
      <c r="A54">
        <v>1490361</v>
      </c>
      <c r="B54" t="s">
        <v>919</v>
      </c>
      <c r="C54">
        <v>1</v>
      </c>
      <c r="E54" t="s">
        <v>3304</v>
      </c>
      <c r="F54">
        <v>3</v>
      </c>
      <c r="G54">
        <v>0</v>
      </c>
      <c r="H54">
        <v>0</v>
      </c>
      <c r="I54">
        <v>2013</v>
      </c>
      <c r="J54" s="3">
        <v>22.3</v>
      </c>
      <c r="K54" s="3">
        <v>24.1</v>
      </c>
      <c r="L54">
        <f t="shared" si="0"/>
        <v>1</v>
      </c>
      <c r="M54">
        <v>2014</v>
      </c>
      <c r="N54">
        <f>COUNTIFS(CR54:EV54,"=university")</f>
        <v>0</v>
      </c>
      <c r="O54">
        <v>0</v>
      </c>
      <c r="P54">
        <f>COUNTIFS(CR54:EV54,"=*government**")</f>
        <v>0</v>
      </c>
      <c r="Q54">
        <f>COUNTIFS(AP54:CQ54,"=*European Innovation Council*")</f>
        <v>0</v>
      </c>
      <c r="R54">
        <f>COUNTIF(CR54:EV54,"*angel*")</f>
        <v>2</v>
      </c>
      <c r="S54">
        <f>COUNTIF(CR54:EV54,"*family_office*")</f>
        <v>0</v>
      </c>
      <c r="T54">
        <v>1</v>
      </c>
      <c r="U54">
        <f>COUNTIF(CR54:EV54,"*accelerator*")</f>
        <v>1</v>
      </c>
      <c r="V54">
        <f>COUNTIF(CR54:EV54,"*corporate*")</f>
        <v>0</v>
      </c>
      <c r="W54">
        <f t="shared" si="2"/>
        <v>0</v>
      </c>
      <c r="X54">
        <f>COUNTIF(CR54:EV54,"*crowdfunding*")</f>
        <v>0</v>
      </c>
      <c r="Y54">
        <f>COUNTIF(CR54:EV54,"*venture_capital*")</f>
        <v>9</v>
      </c>
      <c r="Z54">
        <v>7</v>
      </c>
      <c r="AA54">
        <f t="shared" si="3"/>
        <v>1</v>
      </c>
      <c r="AB54">
        <f t="shared" si="4"/>
        <v>0</v>
      </c>
      <c r="AC54">
        <f t="shared" si="5"/>
        <v>0</v>
      </c>
      <c r="AD54">
        <f t="shared" si="6"/>
        <v>0</v>
      </c>
      <c r="AE54">
        <f t="shared" si="7"/>
        <v>0</v>
      </c>
      <c r="AF54">
        <f t="shared" si="8"/>
        <v>0</v>
      </c>
      <c r="AG54">
        <f t="shared" si="9"/>
        <v>0</v>
      </c>
      <c r="AH54">
        <f t="shared" si="10"/>
        <v>0</v>
      </c>
      <c r="AI54" t="s">
        <v>250</v>
      </c>
      <c r="AM54" t="s">
        <v>920</v>
      </c>
      <c r="AN54" t="s">
        <v>921</v>
      </c>
      <c r="AO54" t="s">
        <v>397</v>
      </c>
      <c r="AP54" t="s">
        <v>922</v>
      </c>
      <c r="AQ54" t="s">
        <v>396</v>
      </c>
      <c r="AR54" t="s">
        <v>848</v>
      </c>
      <c r="AS54" t="s">
        <v>437</v>
      </c>
      <c r="AT54" t="s">
        <v>923</v>
      </c>
      <c r="AU54" t="s">
        <v>924</v>
      </c>
      <c r="AV54" t="s">
        <v>925</v>
      </c>
      <c r="AW54" t="s">
        <v>434</v>
      </c>
      <c r="AX54" t="s">
        <v>438</v>
      </c>
      <c r="AY54" t="s">
        <v>926</v>
      </c>
      <c r="CR54" t="s">
        <v>275</v>
      </c>
      <c r="CS54" t="s">
        <v>274</v>
      </c>
      <c r="CT54" t="s">
        <v>274</v>
      </c>
      <c r="CU54" t="s">
        <v>374</v>
      </c>
      <c r="CV54" t="s">
        <v>274</v>
      </c>
      <c r="CW54" t="s">
        <v>274</v>
      </c>
      <c r="CX54" t="s">
        <v>274</v>
      </c>
      <c r="CY54" t="s">
        <v>505</v>
      </c>
      <c r="CZ54" t="s">
        <v>274</v>
      </c>
      <c r="DA54" t="s">
        <v>292</v>
      </c>
      <c r="DB54" t="s">
        <v>273</v>
      </c>
      <c r="DC54" t="s">
        <v>274</v>
      </c>
      <c r="DD54" t="s">
        <v>274</v>
      </c>
      <c r="EW54">
        <v>11</v>
      </c>
      <c r="EX54" t="s">
        <v>258</v>
      </c>
      <c r="EY54" t="s">
        <v>277</v>
      </c>
      <c r="EZ54" t="s">
        <v>258</v>
      </c>
      <c r="FA54" t="s">
        <v>278</v>
      </c>
      <c r="FB54" t="s">
        <v>258</v>
      </c>
      <c r="FC54" t="s">
        <v>347</v>
      </c>
      <c r="FD54" t="s">
        <v>278</v>
      </c>
      <c r="FE54" t="s">
        <v>278</v>
      </c>
      <c r="FF54" t="s">
        <v>259</v>
      </c>
      <c r="FG54" t="s">
        <v>277</v>
      </c>
      <c r="FH54" t="s">
        <v>277</v>
      </c>
      <c r="FR54" t="s">
        <v>493</v>
      </c>
      <c r="FS54" t="s">
        <v>259</v>
      </c>
      <c r="FT54" t="s">
        <v>905</v>
      </c>
      <c r="FU54" t="s">
        <v>927</v>
      </c>
      <c r="FV54" t="s">
        <v>667</v>
      </c>
      <c r="FW54" t="s">
        <v>928</v>
      </c>
      <c r="FX54" t="s">
        <v>905</v>
      </c>
      <c r="FY54" t="s">
        <v>351</v>
      </c>
      <c r="FZ54" t="s">
        <v>259</v>
      </c>
      <c r="GA54">
        <v>3</v>
      </c>
      <c r="GB54">
        <v>4</v>
      </c>
      <c r="GL54" t="s">
        <v>263</v>
      </c>
      <c r="GM54" t="s">
        <v>259</v>
      </c>
      <c r="GN54" t="s">
        <v>263</v>
      </c>
      <c r="GO54" t="s">
        <v>262</v>
      </c>
      <c r="GP54" t="s">
        <v>263</v>
      </c>
      <c r="GQ54" t="s">
        <v>263</v>
      </c>
      <c r="GR54" t="s">
        <v>263</v>
      </c>
      <c r="GS54" t="s">
        <v>262</v>
      </c>
      <c r="GT54" t="s">
        <v>259</v>
      </c>
      <c r="GU54" t="s">
        <v>263</v>
      </c>
      <c r="GV54" t="s">
        <v>263</v>
      </c>
      <c r="HF54" s="5" t="s">
        <v>607</v>
      </c>
      <c r="HG54" s="5">
        <v>42036</v>
      </c>
      <c r="HH54" t="s">
        <v>837</v>
      </c>
      <c r="HI54" t="s">
        <v>708</v>
      </c>
      <c r="HJ54" t="s">
        <v>788</v>
      </c>
      <c r="HK54" t="s">
        <v>495</v>
      </c>
      <c r="HL54" s="5">
        <v>43556</v>
      </c>
      <c r="HM54" s="5">
        <v>44256</v>
      </c>
      <c r="HN54" s="5">
        <v>44621</v>
      </c>
      <c r="HO54" t="s">
        <v>929</v>
      </c>
      <c r="HP54" t="s">
        <v>930</v>
      </c>
      <c r="HZ54" t="s">
        <v>259</v>
      </c>
      <c r="IA54" t="s">
        <v>922</v>
      </c>
      <c r="IB54" t="s">
        <v>396</v>
      </c>
      <c r="IC54" t="s">
        <v>259</v>
      </c>
      <c r="ID54" t="s">
        <v>848</v>
      </c>
      <c r="IE54" t="s">
        <v>931</v>
      </c>
      <c r="IF54" t="s">
        <v>925</v>
      </c>
      <c r="IG54" t="s">
        <v>259</v>
      </c>
      <c r="IH54" t="s">
        <v>434</v>
      </c>
      <c r="II54" t="s">
        <v>438</v>
      </c>
      <c r="IJ54" t="s">
        <v>932</v>
      </c>
    </row>
    <row r="55" spans="1:244" hidden="1" x14ac:dyDescent="0.3">
      <c r="A55">
        <v>1569780</v>
      </c>
      <c r="B55" t="s">
        <v>933</v>
      </c>
      <c r="D55">
        <v>1</v>
      </c>
      <c r="E55" t="s">
        <v>3316</v>
      </c>
      <c r="F55">
        <v>3</v>
      </c>
      <c r="G55">
        <v>0</v>
      </c>
      <c r="H55">
        <v>3</v>
      </c>
      <c r="I55">
        <v>2017</v>
      </c>
      <c r="J55" s="3">
        <v>9.81</v>
      </c>
      <c r="K55" s="3">
        <v>10.6</v>
      </c>
      <c r="L55">
        <f t="shared" si="0"/>
        <v>0</v>
      </c>
      <c r="M55">
        <v>2017</v>
      </c>
      <c r="N55">
        <f>COUNTIFS(CR55:EV55,"=university")</f>
        <v>0</v>
      </c>
      <c r="O55">
        <v>1</v>
      </c>
      <c r="P55">
        <f>COUNTIFS(CR55:EV55,"=*government**")</f>
        <v>2</v>
      </c>
      <c r="Q55">
        <f>COUNTIFS(AM55:CQ55,"=*European Innovation Council*")</f>
        <v>0</v>
      </c>
      <c r="R55">
        <f>COUNTIF(CR55:EV55,"*angel*")</f>
        <v>0</v>
      </c>
      <c r="S55">
        <f>COUNTIF(CR55:EV55,"*family_office*")</f>
        <v>0</v>
      </c>
      <c r="T55">
        <v>0</v>
      </c>
      <c r="U55">
        <f>COUNTIF(CR55:EV55,"*accelerator*")</f>
        <v>2</v>
      </c>
      <c r="V55">
        <f>COUNTIF(CR55:EV55,"*corporate*")</f>
        <v>0</v>
      </c>
      <c r="W55">
        <f t="shared" si="2"/>
        <v>1</v>
      </c>
      <c r="X55">
        <f>COUNTIF(CR55:EV55,"*crowdfunding*")</f>
        <v>0</v>
      </c>
      <c r="Y55">
        <f>COUNTIF(CR55:EV55,"*venture_capital*")</f>
        <v>3</v>
      </c>
      <c r="Z55">
        <v>3</v>
      </c>
      <c r="AA55">
        <f t="shared" si="3"/>
        <v>1</v>
      </c>
      <c r="AB55">
        <f t="shared" si="4"/>
        <v>1</v>
      </c>
      <c r="AC55">
        <f t="shared" si="5"/>
        <v>0</v>
      </c>
      <c r="AD55">
        <f t="shared" si="6"/>
        <v>0</v>
      </c>
      <c r="AE55">
        <f t="shared" si="7"/>
        <v>0</v>
      </c>
      <c r="AF55">
        <f t="shared" si="8"/>
        <v>0</v>
      </c>
      <c r="AG55">
        <f t="shared" si="9"/>
        <v>0</v>
      </c>
      <c r="AH55">
        <f t="shared" si="10"/>
        <v>0</v>
      </c>
      <c r="AI55" t="s">
        <v>250</v>
      </c>
      <c r="AJ55" t="s">
        <v>292</v>
      </c>
      <c r="AM55" t="s">
        <v>934</v>
      </c>
      <c r="AN55" t="s">
        <v>935</v>
      </c>
      <c r="AO55" t="s">
        <v>936</v>
      </c>
      <c r="AP55" t="s">
        <v>937</v>
      </c>
      <c r="AQ55" t="s">
        <v>296</v>
      </c>
      <c r="AR55" t="s">
        <v>297</v>
      </c>
      <c r="AS55" t="s">
        <v>938</v>
      </c>
      <c r="AT55" t="s">
        <v>939</v>
      </c>
      <c r="CR55" t="s">
        <v>292</v>
      </c>
      <c r="CS55" t="s">
        <v>299</v>
      </c>
      <c r="CT55" t="s">
        <v>274</v>
      </c>
      <c r="CU55" t="s">
        <v>274</v>
      </c>
      <c r="CV55" t="s">
        <v>299</v>
      </c>
      <c r="CW55" t="s">
        <v>292</v>
      </c>
      <c r="CX55" t="s">
        <v>274</v>
      </c>
      <c r="CY55" t="s">
        <v>256</v>
      </c>
      <c r="EW55">
        <v>7</v>
      </c>
      <c r="EX55" t="s">
        <v>258</v>
      </c>
      <c r="EY55" t="s">
        <v>258</v>
      </c>
      <c r="EZ55" t="s">
        <v>258</v>
      </c>
      <c r="FA55" t="s">
        <v>300</v>
      </c>
      <c r="FB55" t="s">
        <v>258</v>
      </c>
      <c r="FC55" t="s">
        <v>278</v>
      </c>
      <c r="FD55" t="s">
        <v>258</v>
      </c>
      <c r="FR55" t="s">
        <v>828</v>
      </c>
      <c r="FS55" t="s">
        <v>667</v>
      </c>
      <c r="FT55" t="s">
        <v>940</v>
      </c>
      <c r="FU55" t="s">
        <v>259</v>
      </c>
      <c r="FV55" t="s">
        <v>260</v>
      </c>
      <c r="FW55" t="s">
        <v>514</v>
      </c>
      <c r="FX55" t="s">
        <v>475</v>
      </c>
      <c r="GL55" t="s">
        <v>262</v>
      </c>
      <c r="GM55" t="s">
        <v>302</v>
      </c>
      <c r="GN55" t="s">
        <v>302</v>
      </c>
      <c r="GO55" t="s">
        <v>259</v>
      </c>
      <c r="GP55" t="s">
        <v>302</v>
      </c>
      <c r="GQ55" t="s">
        <v>302</v>
      </c>
      <c r="GR55" t="s">
        <v>302</v>
      </c>
      <c r="HF55" s="5" t="s">
        <v>788</v>
      </c>
      <c r="HG55" s="5" t="s">
        <v>359</v>
      </c>
      <c r="HH55" t="s">
        <v>852</v>
      </c>
      <c r="HI55" t="s">
        <v>304</v>
      </c>
      <c r="HJ55" t="s">
        <v>741</v>
      </c>
      <c r="HK55" s="5">
        <v>45017</v>
      </c>
      <c r="HL55" t="s">
        <v>361</v>
      </c>
      <c r="HZ55" t="s">
        <v>259</v>
      </c>
      <c r="IA55" t="s">
        <v>941</v>
      </c>
      <c r="IB55" t="s">
        <v>942</v>
      </c>
      <c r="IC55" t="s">
        <v>307</v>
      </c>
      <c r="ID55" t="s">
        <v>938</v>
      </c>
      <c r="IE55" t="s">
        <v>939</v>
      </c>
      <c r="IF55" t="s">
        <v>942</v>
      </c>
    </row>
    <row r="56" spans="1:244" hidden="1" x14ac:dyDescent="0.3">
      <c r="A56">
        <v>1662787</v>
      </c>
      <c r="B56" t="s">
        <v>943</v>
      </c>
      <c r="D56">
        <v>1</v>
      </c>
      <c r="E56" t="s">
        <v>3312</v>
      </c>
      <c r="F56">
        <v>1</v>
      </c>
      <c r="G56">
        <v>0</v>
      </c>
      <c r="H56">
        <v>0</v>
      </c>
      <c r="I56">
        <v>2017</v>
      </c>
      <c r="J56" s="3">
        <v>0.9</v>
      </c>
      <c r="K56" s="3">
        <v>1</v>
      </c>
      <c r="L56">
        <f t="shared" si="0"/>
        <v>5</v>
      </c>
      <c r="M56">
        <v>2022</v>
      </c>
      <c r="N56">
        <f t="shared" si="11"/>
        <v>0</v>
      </c>
      <c r="O56">
        <v>1</v>
      </c>
      <c r="P56">
        <f t="shared" si="12"/>
        <v>1</v>
      </c>
      <c r="Q56">
        <f>COUNTIFS(AO56:CQ56,"=*European Innovation Council*")</f>
        <v>0</v>
      </c>
      <c r="R56">
        <f t="shared" si="13"/>
        <v>1</v>
      </c>
      <c r="S56">
        <f t="shared" si="14"/>
        <v>0</v>
      </c>
      <c r="T56">
        <v>0</v>
      </c>
      <c r="U56">
        <f t="shared" si="15"/>
        <v>4</v>
      </c>
      <c r="V56">
        <f t="shared" si="16"/>
        <v>0</v>
      </c>
      <c r="W56">
        <f t="shared" si="2"/>
        <v>0</v>
      </c>
      <c r="X56">
        <f t="shared" si="17"/>
        <v>0</v>
      </c>
      <c r="Y56">
        <f t="shared" si="18"/>
        <v>4</v>
      </c>
      <c r="Z56">
        <v>2</v>
      </c>
      <c r="AA56">
        <f t="shared" si="3"/>
        <v>1</v>
      </c>
      <c r="AB56">
        <f t="shared" si="4"/>
        <v>1</v>
      </c>
      <c r="AC56">
        <f t="shared" si="5"/>
        <v>0</v>
      </c>
      <c r="AD56">
        <f t="shared" si="6"/>
        <v>0</v>
      </c>
      <c r="AE56">
        <f t="shared" si="7"/>
        <v>0</v>
      </c>
      <c r="AF56">
        <f t="shared" si="8"/>
        <v>0</v>
      </c>
      <c r="AG56">
        <f t="shared" si="9"/>
        <v>0</v>
      </c>
      <c r="AH56">
        <f t="shared" si="10"/>
        <v>0</v>
      </c>
      <c r="AI56" t="s">
        <v>250</v>
      </c>
      <c r="AJ56" t="s">
        <v>292</v>
      </c>
      <c r="AM56" t="s">
        <v>881</v>
      </c>
      <c r="AN56" t="s">
        <v>944</v>
      </c>
      <c r="AO56" t="s">
        <v>882</v>
      </c>
      <c r="AP56" t="s">
        <v>569</v>
      </c>
      <c r="AQ56" t="s">
        <v>571</v>
      </c>
      <c r="AR56" t="s">
        <v>945</v>
      </c>
      <c r="AS56" t="s">
        <v>946</v>
      </c>
      <c r="AT56" t="s">
        <v>947</v>
      </c>
      <c r="AU56" t="s">
        <v>948</v>
      </c>
      <c r="AV56" t="s">
        <v>949</v>
      </c>
      <c r="AW56" t="s">
        <v>950</v>
      </c>
      <c r="CR56" t="s">
        <v>292</v>
      </c>
      <c r="CS56" t="s">
        <v>292</v>
      </c>
      <c r="CT56" t="s">
        <v>292</v>
      </c>
      <c r="CU56" t="s">
        <v>474</v>
      </c>
      <c r="CV56" t="s">
        <v>888</v>
      </c>
      <c r="CW56" t="s">
        <v>274</v>
      </c>
      <c r="CX56" t="s">
        <v>274</v>
      </c>
      <c r="CY56" t="s">
        <v>299</v>
      </c>
      <c r="CZ56" t="s">
        <v>275</v>
      </c>
      <c r="DA56" t="s">
        <v>274</v>
      </c>
      <c r="DB56" t="s">
        <v>292</v>
      </c>
      <c r="EW56">
        <v>4</v>
      </c>
      <c r="EX56" t="s">
        <v>300</v>
      </c>
      <c r="EY56" t="s">
        <v>258</v>
      </c>
      <c r="EZ56" t="s">
        <v>300</v>
      </c>
      <c r="FA56" t="s">
        <v>259</v>
      </c>
      <c r="FR56" t="s">
        <v>259</v>
      </c>
      <c r="FS56" t="s">
        <v>951</v>
      </c>
      <c r="FT56" t="s">
        <v>753</v>
      </c>
      <c r="FU56" t="s">
        <v>259</v>
      </c>
      <c r="GL56" t="s">
        <v>259</v>
      </c>
      <c r="GM56" t="s">
        <v>302</v>
      </c>
      <c r="GN56" t="s">
        <v>302</v>
      </c>
      <c r="GO56" t="s">
        <v>259</v>
      </c>
      <c r="HF56" s="5">
        <v>44621</v>
      </c>
      <c r="HG56" s="5" t="s">
        <v>952</v>
      </c>
      <c r="HH56" t="s">
        <v>477</v>
      </c>
      <c r="HI56" t="s">
        <v>564</v>
      </c>
      <c r="HZ56" t="s">
        <v>569</v>
      </c>
      <c r="IA56" t="s">
        <v>953</v>
      </c>
      <c r="IB56" t="s">
        <v>954</v>
      </c>
      <c r="IC56" t="s">
        <v>950</v>
      </c>
    </row>
    <row r="57" spans="1:244" x14ac:dyDescent="0.3">
      <c r="A57">
        <v>3022449</v>
      </c>
      <c r="B57" t="s">
        <v>955</v>
      </c>
      <c r="C57">
        <v>1</v>
      </c>
      <c r="E57" t="s">
        <v>3313</v>
      </c>
      <c r="F57">
        <v>2</v>
      </c>
      <c r="G57">
        <v>1</v>
      </c>
      <c r="H57">
        <v>0</v>
      </c>
      <c r="I57">
        <v>2020</v>
      </c>
      <c r="J57" s="3">
        <v>1.4</v>
      </c>
      <c r="K57" s="3">
        <v>1.54</v>
      </c>
      <c r="L57">
        <f t="shared" si="0"/>
        <v>1</v>
      </c>
      <c r="M57">
        <v>2021</v>
      </c>
      <c r="N57">
        <f t="shared" si="11"/>
        <v>1</v>
      </c>
      <c r="O57">
        <v>1</v>
      </c>
      <c r="P57">
        <f t="shared" si="12"/>
        <v>0</v>
      </c>
      <c r="Q57">
        <f>COUNTIFS(AM57:CQ57,"=*European Innovation Council*")</f>
        <v>0</v>
      </c>
      <c r="R57">
        <f t="shared" si="13"/>
        <v>1</v>
      </c>
      <c r="S57">
        <f t="shared" si="14"/>
        <v>0</v>
      </c>
      <c r="T57">
        <v>1</v>
      </c>
      <c r="U57">
        <f t="shared" si="15"/>
        <v>1</v>
      </c>
      <c r="V57">
        <f t="shared" si="16"/>
        <v>1</v>
      </c>
      <c r="W57">
        <f t="shared" si="2"/>
        <v>0</v>
      </c>
      <c r="X57">
        <f t="shared" si="17"/>
        <v>0</v>
      </c>
      <c r="Y57">
        <f t="shared" si="18"/>
        <v>1</v>
      </c>
      <c r="Z57">
        <v>1</v>
      </c>
      <c r="AA57">
        <f t="shared" si="3"/>
        <v>0</v>
      </c>
      <c r="AB57">
        <f t="shared" si="4"/>
        <v>1</v>
      </c>
      <c r="AC57">
        <f t="shared" si="5"/>
        <v>1</v>
      </c>
      <c r="AD57">
        <f t="shared" si="6"/>
        <v>0</v>
      </c>
      <c r="AE57">
        <f t="shared" si="7"/>
        <v>0</v>
      </c>
      <c r="AF57">
        <f t="shared" si="8"/>
        <v>0</v>
      </c>
      <c r="AG57">
        <f t="shared" si="9"/>
        <v>0</v>
      </c>
      <c r="AH57">
        <f t="shared" si="10"/>
        <v>0</v>
      </c>
      <c r="AI57" t="s">
        <v>366</v>
      </c>
      <c r="AJ57" t="s">
        <v>292</v>
      </c>
      <c r="AM57" t="s">
        <v>582</v>
      </c>
      <c r="AN57" t="s">
        <v>956</v>
      </c>
      <c r="AO57" t="s">
        <v>581</v>
      </c>
      <c r="AP57" t="s">
        <v>957</v>
      </c>
      <c r="AQ57" t="s">
        <v>958</v>
      </c>
      <c r="CR57" t="s">
        <v>274</v>
      </c>
      <c r="CS57" t="s">
        <v>254</v>
      </c>
      <c r="CT57" t="s">
        <v>292</v>
      </c>
      <c r="CU57" t="s">
        <v>374</v>
      </c>
      <c r="CV57" t="s">
        <v>324</v>
      </c>
      <c r="EW57">
        <v>4</v>
      </c>
      <c r="EX57" t="s">
        <v>257</v>
      </c>
      <c r="EY57" t="s">
        <v>278</v>
      </c>
      <c r="EZ57" t="s">
        <v>665</v>
      </c>
      <c r="FA57" t="s">
        <v>259</v>
      </c>
      <c r="FR57" t="s">
        <v>259</v>
      </c>
      <c r="FS57" t="s">
        <v>905</v>
      </c>
      <c r="FT57" t="s">
        <v>562</v>
      </c>
      <c r="FU57" t="s">
        <v>259</v>
      </c>
      <c r="GL57" t="s">
        <v>259</v>
      </c>
      <c r="GM57" t="s">
        <v>302</v>
      </c>
      <c r="GN57" t="s">
        <v>302</v>
      </c>
      <c r="GO57" t="s">
        <v>259</v>
      </c>
      <c r="HF57" t="s">
        <v>358</v>
      </c>
      <c r="HG57" t="s">
        <v>360</v>
      </c>
      <c r="HH57" t="s">
        <v>852</v>
      </c>
      <c r="HI57" t="s">
        <v>959</v>
      </c>
      <c r="HZ57" t="s">
        <v>956</v>
      </c>
      <c r="IA57" t="s">
        <v>581</v>
      </c>
      <c r="IB57" t="s">
        <v>957</v>
      </c>
      <c r="IC57" t="s">
        <v>958</v>
      </c>
    </row>
    <row r="58" spans="1:244" hidden="1" x14ac:dyDescent="0.3">
      <c r="A58">
        <v>988777</v>
      </c>
      <c r="B58" t="s">
        <v>960</v>
      </c>
      <c r="D58">
        <v>1</v>
      </c>
      <c r="E58" t="s">
        <v>3315</v>
      </c>
      <c r="F58">
        <v>2</v>
      </c>
      <c r="G58">
        <v>0</v>
      </c>
      <c r="H58">
        <v>0</v>
      </c>
      <c r="I58">
        <v>2016</v>
      </c>
      <c r="J58" s="3">
        <v>17.12</v>
      </c>
      <c r="K58" s="3">
        <v>18.5</v>
      </c>
      <c r="L58">
        <f t="shared" si="0"/>
        <v>2</v>
      </c>
      <c r="M58">
        <v>2018</v>
      </c>
      <c r="N58">
        <f t="shared" si="11"/>
        <v>0</v>
      </c>
      <c r="O58">
        <v>0</v>
      </c>
      <c r="P58">
        <f t="shared" si="12"/>
        <v>0</v>
      </c>
      <c r="Q58">
        <f>COUNTIFS(AM58:CQ58,"=*European Innovation Council*")</f>
        <v>0</v>
      </c>
      <c r="R58">
        <f t="shared" si="13"/>
        <v>2</v>
      </c>
      <c r="S58">
        <f t="shared" si="14"/>
        <v>0</v>
      </c>
      <c r="T58">
        <v>3</v>
      </c>
      <c r="U58">
        <f t="shared" si="15"/>
        <v>1</v>
      </c>
      <c r="V58">
        <f t="shared" si="16"/>
        <v>2</v>
      </c>
      <c r="W58">
        <f t="shared" si="2"/>
        <v>0</v>
      </c>
      <c r="X58">
        <f t="shared" si="17"/>
        <v>0</v>
      </c>
      <c r="Y58">
        <f t="shared" si="18"/>
        <v>2</v>
      </c>
      <c r="Z58">
        <v>1</v>
      </c>
      <c r="AA58">
        <f t="shared" si="3"/>
        <v>1</v>
      </c>
      <c r="AB58">
        <f t="shared" si="4"/>
        <v>1</v>
      </c>
      <c r="AC58">
        <f t="shared" si="5"/>
        <v>1</v>
      </c>
      <c r="AD58">
        <f t="shared" si="6"/>
        <v>0</v>
      </c>
      <c r="AE58">
        <f t="shared" si="7"/>
        <v>0</v>
      </c>
      <c r="AF58">
        <f t="shared" si="8"/>
        <v>0</v>
      </c>
      <c r="AG58">
        <f t="shared" si="9"/>
        <v>0</v>
      </c>
      <c r="AH58">
        <f t="shared" si="10"/>
        <v>0</v>
      </c>
      <c r="AI58" t="s">
        <v>366</v>
      </c>
      <c r="AJ58" t="s">
        <v>250</v>
      </c>
      <c r="AK58" t="s">
        <v>292</v>
      </c>
      <c r="AM58" t="s">
        <v>673</v>
      </c>
      <c r="AN58" t="s">
        <v>961</v>
      </c>
      <c r="AO58" t="s">
        <v>962</v>
      </c>
      <c r="AP58" t="s">
        <v>963</v>
      </c>
      <c r="AQ58" t="s">
        <v>964</v>
      </c>
      <c r="AR58" t="s">
        <v>965</v>
      </c>
      <c r="AS58" t="s">
        <v>966</v>
      </c>
      <c r="CR58" t="s">
        <v>292</v>
      </c>
      <c r="CS58" t="s">
        <v>273</v>
      </c>
      <c r="CT58" t="s">
        <v>374</v>
      </c>
      <c r="CU58" t="s">
        <v>323</v>
      </c>
      <c r="CV58" t="s">
        <v>324</v>
      </c>
      <c r="CW58" t="s">
        <v>374</v>
      </c>
      <c r="CX58" t="s">
        <v>273</v>
      </c>
      <c r="EW58">
        <v>6</v>
      </c>
      <c r="EX58" t="s">
        <v>258</v>
      </c>
      <c r="EY58" t="s">
        <v>258</v>
      </c>
      <c r="EZ58" t="s">
        <v>349</v>
      </c>
      <c r="FA58" t="s">
        <v>347</v>
      </c>
      <c r="FB58" t="s">
        <v>348</v>
      </c>
      <c r="FC58" t="s">
        <v>279</v>
      </c>
      <c r="FR58" t="s">
        <v>604</v>
      </c>
      <c r="FS58" t="s">
        <v>605</v>
      </c>
      <c r="FT58" t="s">
        <v>261</v>
      </c>
      <c r="FU58" t="s">
        <v>967</v>
      </c>
      <c r="FV58" t="s">
        <v>259</v>
      </c>
      <c r="FW58" t="s">
        <v>968</v>
      </c>
      <c r="GL58" t="s">
        <v>302</v>
      </c>
      <c r="GM58" t="s">
        <v>302</v>
      </c>
      <c r="GN58" t="s">
        <v>302</v>
      </c>
      <c r="GO58" t="s">
        <v>302</v>
      </c>
      <c r="GP58" t="s">
        <v>259</v>
      </c>
      <c r="GQ58" t="s">
        <v>302</v>
      </c>
      <c r="HF58" s="5" t="s">
        <v>484</v>
      </c>
      <c r="HG58" t="s">
        <v>360</v>
      </c>
      <c r="HH58" s="5" t="s">
        <v>331</v>
      </c>
      <c r="HI58" s="5">
        <v>44501</v>
      </c>
      <c r="HJ58" t="s">
        <v>952</v>
      </c>
      <c r="HK58" s="5">
        <v>44986</v>
      </c>
      <c r="HZ58" t="s">
        <v>259</v>
      </c>
      <c r="IA58" t="s">
        <v>259</v>
      </c>
      <c r="IB58" t="s">
        <v>259</v>
      </c>
      <c r="IC58" t="s">
        <v>969</v>
      </c>
      <c r="ID58" t="s">
        <v>259</v>
      </c>
      <c r="IE58" t="s">
        <v>970</v>
      </c>
    </row>
    <row r="59" spans="1:244" hidden="1" x14ac:dyDescent="0.3">
      <c r="A59">
        <v>3591967</v>
      </c>
      <c r="B59" t="s">
        <v>971</v>
      </c>
      <c r="D59">
        <v>1</v>
      </c>
      <c r="E59" t="s">
        <v>3311</v>
      </c>
      <c r="F59">
        <v>2</v>
      </c>
      <c r="G59">
        <v>1</v>
      </c>
      <c r="H59">
        <v>0</v>
      </c>
      <c r="I59">
        <v>2017</v>
      </c>
      <c r="J59" s="3">
        <v>1.67</v>
      </c>
      <c r="K59" s="3">
        <v>1.8</v>
      </c>
      <c r="L59">
        <f t="shared" si="0"/>
        <v>4</v>
      </c>
      <c r="M59">
        <v>2021</v>
      </c>
      <c r="N59">
        <f>COUNTIFS(CS59:EV59,"=university")</f>
        <v>0</v>
      </c>
      <c r="O59">
        <v>0</v>
      </c>
      <c r="P59">
        <f>COUNTIFS(CS59:EV59,"=*government**")</f>
        <v>1</v>
      </c>
      <c r="Q59">
        <f>COUNTIFS(AN59:CR59,"=*European Innovation Council*")</f>
        <v>0</v>
      </c>
      <c r="R59">
        <f>COUNTIF(CS59:EV59,"*angel*")</f>
        <v>0</v>
      </c>
      <c r="S59">
        <f>COUNTIF(CS59:EV59,"*family_office*")</f>
        <v>0</v>
      </c>
      <c r="T59">
        <v>0</v>
      </c>
      <c r="U59">
        <f>COUNTIF(CS59:EV59,"*accelerator*")</f>
        <v>2</v>
      </c>
      <c r="V59">
        <f>COUNTIF(CS59:EV59,"*corporate*")</f>
        <v>1</v>
      </c>
      <c r="W59">
        <f t="shared" si="2"/>
        <v>0</v>
      </c>
      <c r="X59">
        <f>COUNTIF(CS59:EV59,"*crowdfunding*")</f>
        <v>0</v>
      </c>
      <c r="Y59">
        <f>COUNTIF(CS59:EV59,"*venture_capital*")</f>
        <v>4</v>
      </c>
      <c r="Z59">
        <v>4</v>
      </c>
      <c r="AA59">
        <f t="shared" si="3"/>
        <v>1</v>
      </c>
      <c r="AB59">
        <f t="shared" si="4"/>
        <v>1</v>
      </c>
      <c r="AC59">
        <f t="shared" si="5"/>
        <v>0</v>
      </c>
      <c r="AD59">
        <f t="shared" si="6"/>
        <v>0</v>
      </c>
      <c r="AE59">
        <f t="shared" si="7"/>
        <v>0</v>
      </c>
      <c r="AF59">
        <f t="shared" si="8"/>
        <v>0</v>
      </c>
      <c r="AG59">
        <f t="shared" si="9"/>
        <v>0</v>
      </c>
      <c r="AH59">
        <f t="shared" si="10"/>
        <v>0</v>
      </c>
      <c r="AI59" t="s">
        <v>250</v>
      </c>
      <c r="AJ59" t="s">
        <v>292</v>
      </c>
      <c r="AM59" t="s">
        <v>972</v>
      </c>
      <c r="AN59" t="s">
        <v>973</v>
      </c>
      <c r="AO59" t="s">
        <v>974</v>
      </c>
      <c r="AP59" t="s">
        <v>975</v>
      </c>
      <c r="AQ59" t="s">
        <v>976</v>
      </c>
      <c r="AR59" t="s">
        <v>296</v>
      </c>
      <c r="AS59" t="s">
        <v>297</v>
      </c>
      <c r="AT59" t="s">
        <v>977</v>
      </c>
      <c r="CR59" t="s">
        <v>292</v>
      </c>
      <c r="CS59" t="s">
        <v>274</v>
      </c>
      <c r="CT59" t="s">
        <v>274</v>
      </c>
      <c r="CU59" t="s">
        <v>274</v>
      </c>
      <c r="CV59" t="s">
        <v>978</v>
      </c>
      <c r="CW59" t="s">
        <v>299</v>
      </c>
      <c r="CX59" t="s">
        <v>292</v>
      </c>
      <c r="CY59" t="s">
        <v>292</v>
      </c>
      <c r="EW59">
        <v>5</v>
      </c>
      <c r="EX59" t="s">
        <v>259</v>
      </c>
      <c r="EY59" t="s">
        <v>258</v>
      </c>
      <c r="EZ59" t="s">
        <v>300</v>
      </c>
      <c r="FA59" t="s">
        <v>300</v>
      </c>
      <c r="FB59" t="s">
        <v>300</v>
      </c>
      <c r="FR59" t="s">
        <v>586</v>
      </c>
      <c r="FS59" t="s">
        <v>261</v>
      </c>
      <c r="FT59" t="s">
        <v>259</v>
      </c>
      <c r="FU59" t="s">
        <v>259</v>
      </c>
      <c r="FV59" t="s">
        <v>979</v>
      </c>
      <c r="GL59" t="s">
        <v>302</v>
      </c>
      <c r="GM59" t="s">
        <v>302</v>
      </c>
      <c r="GN59" t="s">
        <v>259</v>
      </c>
      <c r="GO59" t="s">
        <v>259</v>
      </c>
      <c r="GP59" t="s">
        <v>302</v>
      </c>
      <c r="HF59" t="s">
        <v>360</v>
      </c>
      <c r="HG59" t="s">
        <v>740</v>
      </c>
      <c r="HH59" s="5">
        <v>44958</v>
      </c>
      <c r="HI59" t="s">
        <v>332</v>
      </c>
      <c r="HJ59" t="s">
        <v>726</v>
      </c>
      <c r="HZ59" t="s">
        <v>973</v>
      </c>
      <c r="IA59" t="s">
        <v>980</v>
      </c>
      <c r="IB59" t="s">
        <v>307</v>
      </c>
      <c r="IC59" t="s">
        <v>981</v>
      </c>
      <c r="ID59" t="s">
        <v>981</v>
      </c>
    </row>
    <row r="60" spans="1:244" hidden="1" x14ac:dyDescent="0.3">
      <c r="A60">
        <v>3624207</v>
      </c>
      <c r="B60" t="s">
        <v>982</v>
      </c>
      <c r="C60">
        <v>1</v>
      </c>
      <c r="E60" t="s">
        <v>3311</v>
      </c>
      <c r="F60">
        <v>3</v>
      </c>
      <c r="G60">
        <v>2</v>
      </c>
      <c r="H60">
        <v>0</v>
      </c>
      <c r="I60">
        <v>2020</v>
      </c>
      <c r="J60" s="3">
        <v>2.5</v>
      </c>
      <c r="K60" s="3">
        <v>2.75</v>
      </c>
      <c r="L60">
        <f t="shared" si="0"/>
        <v>2</v>
      </c>
      <c r="M60">
        <v>2022</v>
      </c>
      <c r="N60">
        <f>COUNTIFS(CS60:EV60,"=university")</f>
        <v>0</v>
      </c>
      <c r="O60">
        <v>0</v>
      </c>
      <c r="P60">
        <f>COUNTIFS(CS60:EV60,"=*government**")</f>
        <v>0</v>
      </c>
      <c r="Q60">
        <f>COUNTIFS(AN60:CQ60,"=*European Innovation Council*")</f>
        <v>0</v>
      </c>
      <c r="R60">
        <f>COUNTIF(CS60:EV60,"*angel*")</f>
        <v>0</v>
      </c>
      <c r="S60">
        <f>COUNTIF(CS60:EV60,"*family_office*")</f>
        <v>0</v>
      </c>
      <c r="T60">
        <v>0</v>
      </c>
      <c r="U60">
        <f>COUNTIF(CS60:EV60,"*accelerator*")</f>
        <v>1</v>
      </c>
      <c r="V60">
        <f>COUNTIF(CS60:EV60,"*corporate*")</f>
        <v>0</v>
      </c>
      <c r="W60">
        <f t="shared" si="2"/>
        <v>0</v>
      </c>
      <c r="X60">
        <f>COUNTIF(CS60:EV60,"*crowdfunding*")</f>
        <v>0</v>
      </c>
      <c r="Y60">
        <f>COUNTIF(CS60:EV60,"*venture_capital*")</f>
        <v>1</v>
      </c>
      <c r="Z60">
        <v>1</v>
      </c>
      <c r="AA60">
        <f t="shared" si="3"/>
        <v>1</v>
      </c>
      <c r="AB60">
        <f t="shared" si="4"/>
        <v>0</v>
      </c>
      <c r="AC60">
        <f t="shared" si="5"/>
        <v>0</v>
      </c>
      <c r="AD60">
        <f t="shared" si="6"/>
        <v>0</v>
      </c>
      <c r="AE60">
        <f t="shared" si="7"/>
        <v>0</v>
      </c>
      <c r="AF60">
        <f t="shared" si="8"/>
        <v>0</v>
      </c>
      <c r="AG60">
        <f t="shared" si="9"/>
        <v>0</v>
      </c>
      <c r="AH60">
        <f t="shared" si="10"/>
        <v>0</v>
      </c>
      <c r="AI60" t="s">
        <v>250</v>
      </c>
      <c r="AM60" t="s">
        <v>675</v>
      </c>
      <c r="AN60" t="s">
        <v>911</v>
      </c>
      <c r="AO60" t="s">
        <v>983</v>
      </c>
      <c r="CR60" t="s">
        <v>292</v>
      </c>
      <c r="CS60" t="s">
        <v>292</v>
      </c>
      <c r="CT60" t="s">
        <v>273</v>
      </c>
      <c r="EW60">
        <v>1</v>
      </c>
      <c r="EX60" t="s">
        <v>258</v>
      </c>
      <c r="FR60" t="s">
        <v>514</v>
      </c>
      <c r="GL60" t="s">
        <v>302</v>
      </c>
      <c r="HF60" s="5">
        <v>44621</v>
      </c>
      <c r="HZ60" t="s">
        <v>983</v>
      </c>
    </row>
    <row r="61" spans="1:244" hidden="1" x14ac:dyDescent="0.3">
      <c r="A61">
        <v>1484409</v>
      </c>
      <c r="B61" t="s">
        <v>984</v>
      </c>
      <c r="D61">
        <v>1</v>
      </c>
      <c r="E61" t="s">
        <v>3316</v>
      </c>
      <c r="F61">
        <v>1</v>
      </c>
      <c r="G61">
        <v>0</v>
      </c>
      <c r="H61">
        <v>0</v>
      </c>
      <c r="I61">
        <v>2017</v>
      </c>
      <c r="J61" s="3">
        <v>3.75</v>
      </c>
      <c r="K61" s="3">
        <v>4.13</v>
      </c>
      <c r="L61">
        <f t="shared" si="0"/>
        <v>1</v>
      </c>
      <c r="M61">
        <v>2018</v>
      </c>
      <c r="N61">
        <f>COUNTIFS(CR61:EV61,"=university")</f>
        <v>0</v>
      </c>
      <c r="O61">
        <v>0</v>
      </c>
      <c r="P61">
        <f>COUNTIFS(CR61:EV61,"=*government**")</f>
        <v>1</v>
      </c>
      <c r="Q61">
        <f>COUNTIFS(AM61:CQ61,"=*European Innovation Council*")</f>
        <v>0</v>
      </c>
      <c r="R61">
        <f>COUNTIF(CR61:EV61,"*angel*")</f>
        <v>0</v>
      </c>
      <c r="S61">
        <f>COUNTIF(CR61:EV61,"*family_office*")</f>
        <v>1</v>
      </c>
      <c r="T61">
        <v>0</v>
      </c>
      <c r="U61">
        <f>COUNTIF(CR61:EV61,"*accelerator*")</f>
        <v>1</v>
      </c>
      <c r="V61">
        <f>COUNTIF(CR61:EV61,"*corporate*")</f>
        <v>0</v>
      </c>
      <c r="W61">
        <f t="shared" si="2"/>
        <v>0</v>
      </c>
      <c r="X61">
        <f>COUNTIF(CR61:EV61,"*crowdfunding*")</f>
        <v>0</v>
      </c>
      <c r="Y61">
        <f>COUNTIF(CR61:EV61,"*venture_capital*")</f>
        <v>2</v>
      </c>
      <c r="Z61">
        <v>1</v>
      </c>
      <c r="AA61">
        <f t="shared" si="3"/>
        <v>1</v>
      </c>
      <c r="AB61">
        <f t="shared" si="4"/>
        <v>1</v>
      </c>
      <c r="AC61">
        <f t="shared" si="5"/>
        <v>0</v>
      </c>
      <c r="AD61">
        <f t="shared" si="6"/>
        <v>0</v>
      </c>
      <c r="AE61">
        <f t="shared" si="7"/>
        <v>0</v>
      </c>
      <c r="AF61">
        <f t="shared" si="8"/>
        <v>0</v>
      </c>
      <c r="AG61">
        <f t="shared" si="9"/>
        <v>0</v>
      </c>
      <c r="AH61">
        <f t="shared" si="10"/>
        <v>0</v>
      </c>
      <c r="AI61" t="s">
        <v>250</v>
      </c>
      <c r="AJ61" t="s">
        <v>292</v>
      </c>
      <c r="AM61" t="s">
        <v>985</v>
      </c>
      <c r="AN61" t="s">
        <v>935</v>
      </c>
      <c r="AO61" t="s">
        <v>986</v>
      </c>
      <c r="AP61" t="s">
        <v>936</v>
      </c>
      <c r="CR61" t="s">
        <v>292</v>
      </c>
      <c r="CS61" t="s">
        <v>299</v>
      </c>
      <c r="CT61" t="s">
        <v>987</v>
      </c>
      <c r="CU61" t="s">
        <v>274</v>
      </c>
      <c r="EW61">
        <v>3</v>
      </c>
      <c r="EX61" t="s">
        <v>258</v>
      </c>
      <c r="EY61" t="s">
        <v>258</v>
      </c>
      <c r="EZ61" t="s">
        <v>258</v>
      </c>
      <c r="FR61" t="s">
        <v>260</v>
      </c>
      <c r="FS61">
        <v>2</v>
      </c>
      <c r="FT61">
        <v>1</v>
      </c>
      <c r="GL61" t="s">
        <v>302</v>
      </c>
      <c r="GM61" t="s">
        <v>302</v>
      </c>
      <c r="GN61" t="s">
        <v>302</v>
      </c>
      <c r="HF61" s="5" t="s">
        <v>484</v>
      </c>
      <c r="HG61" s="5">
        <v>43770</v>
      </c>
      <c r="HH61" s="5">
        <v>44256</v>
      </c>
      <c r="HZ61" t="s">
        <v>935</v>
      </c>
      <c r="IA61" t="s">
        <v>986</v>
      </c>
      <c r="IB61" t="s">
        <v>936</v>
      </c>
    </row>
    <row r="62" spans="1:244" s="8" customFormat="1" hidden="1" x14ac:dyDescent="0.3">
      <c r="A62" s="8">
        <v>966146</v>
      </c>
      <c r="B62" s="8" t="s">
        <v>988</v>
      </c>
      <c r="D62" s="8">
        <v>1</v>
      </c>
      <c r="E62" t="s">
        <v>3305</v>
      </c>
      <c r="F62">
        <v>5</v>
      </c>
      <c r="G62">
        <v>4</v>
      </c>
      <c r="H62">
        <v>0</v>
      </c>
      <c r="I62" s="8">
        <v>2015</v>
      </c>
      <c r="J62" s="9">
        <v>7.62</v>
      </c>
      <c r="K62" s="9">
        <v>8.3800000000000008</v>
      </c>
      <c r="L62" s="8">
        <f t="shared" si="0"/>
        <v>5</v>
      </c>
      <c r="M62" s="8">
        <v>2020</v>
      </c>
      <c r="N62" s="8">
        <f t="shared" si="11"/>
        <v>0</v>
      </c>
      <c r="O62" s="8">
        <v>0</v>
      </c>
      <c r="P62" s="8">
        <f t="shared" si="12"/>
        <v>0</v>
      </c>
      <c r="Q62" s="8">
        <f>COUNTIFS(AM62:CQ62,"=*European Innovation Council*")</f>
        <v>0</v>
      </c>
      <c r="R62" s="8">
        <f t="shared" si="13"/>
        <v>0</v>
      </c>
      <c r="S62" s="8">
        <f t="shared" si="14"/>
        <v>0</v>
      </c>
      <c r="T62" s="8">
        <v>0</v>
      </c>
      <c r="U62" s="8">
        <f t="shared" si="15"/>
        <v>0</v>
      </c>
      <c r="V62" s="8">
        <f t="shared" si="16"/>
        <v>0</v>
      </c>
      <c r="W62">
        <f t="shared" si="2"/>
        <v>0</v>
      </c>
      <c r="X62" s="8">
        <f t="shared" si="17"/>
        <v>1</v>
      </c>
      <c r="Y62" s="8">
        <f t="shared" si="18"/>
        <v>1</v>
      </c>
      <c r="Z62" s="8">
        <v>2</v>
      </c>
      <c r="AA62" s="8">
        <f t="shared" si="3"/>
        <v>1</v>
      </c>
      <c r="AB62" s="8">
        <f t="shared" si="4"/>
        <v>0</v>
      </c>
      <c r="AC62" s="8">
        <f t="shared" si="5"/>
        <v>0</v>
      </c>
      <c r="AD62" s="8">
        <f t="shared" si="6"/>
        <v>0</v>
      </c>
      <c r="AE62" s="8">
        <f t="shared" si="7"/>
        <v>1</v>
      </c>
      <c r="AF62" s="8">
        <f t="shared" si="8"/>
        <v>0</v>
      </c>
      <c r="AG62" s="8">
        <f t="shared" si="9"/>
        <v>0</v>
      </c>
      <c r="AH62" s="8">
        <f t="shared" si="10"/>
        <v>0</v>
      </c>
      <c r="AI62" s="8" t="s">
        <v>250</v>
      </c>
      <c r="AJ62" s="8" t="s">
        <v>659</v>
      </c>
      <c r="AM62" s="8" t="s">
        <v>989</v>
      </c>
      <c r="AN62" s="8" t="s">
        <v>990</v>
      </c>
      <c r="CR62" s="8" t="s">
        <v>274</v>
      </c>
      <c r="CS62" s="8" t="s">
        <v>664</v>
      </c>
      <c r="EW62" s="8">
        <v>2</v>
      </c>
      <c r="EX62" s="8" t="s">
        <v>277</v>
      </c>
      <c r="EY62" s="8" t="s">
        <v>258</v>
      </c>
      <c r="FR62" s="8" t="s">
        <v>991</v>
      </c>
      <c r="FS62" s="8" t="s">
        <v>259</v>
      </c>
      <c r="GL62" s="8" t="s">
        <v>302</v>
      </c>
      <c r="GM62" s="8" t="s">
        <v>262</v>
      </c>
      <c r="HF62" s="10">
        <v>43862</v>
      </c>
      <c r="HG62" s="8" t="s">
        <v>992</v>
      </c>
      <c r="HZ62" s="8" t="s">
        <v>990</v>
      </c>
      <c r="IA62" s="8" t="s">
        <v>989</v>
      </c>
    </row>
    <row r="63" spans="1:244" hidden="1" x14ac:dyDescent="0.3">
      <c r="A63">
        <v>2988304</v>
      </c>
      <c r="B63" s="4" t="s">
        <v>993</v>
      </c>
      <c r="C63">
        <v>1</v>
      </c>
      <c r="E63" t="s">
        <v>3304</v>
      </c>
      <c r="F63">
        <v>3</v>
      </c>
      <c r="G63">
        <v>1</v>
      </c>
      <c r="H63">
        <v>3</v>
      </c>
      <c r="I63">
        <v>2016</v>
      </c>
      <c r="J63" s="3">
        <v>7.03</v>
      </c>
      <c r="K63" s="3">
        <v>7.6</v>
      </c>
      <c r="L63">
        <f t="shared" si="0"/>
        <v>1</v>
      </c>
      <c r="M63">
        <v>2017</v>
      </c>
      <c r="N63">
        <f t="shared" si="11"/>
        <v>0</v>
      </c>
      <c r="O63">
        <v>0</v>
      </c>
      <c r="P63">
        <f t="shared" si="12"/>
        <v>0</v>
      </c>
      <c r="Q63">
        <f>COUNTIFS(AN63:CQ63,"=*European Innovation Council*")</f>
        <v>0</v>
      </c>
      <c r="R63">
        <f t="shared" si="13"/>
        <v>0</v>
      </c>
      <c r="S63">
        <f t="shared" si="14"/>
        <v>0</v>
      </c>
      <c r="T63">
        <v>0</v>
      </c>
      <c r="U63">
        <f t="shared" si="15"/>
        <v>0</v>
      </c>
      <c r="V63">
        <f t="shared" si="16"/>
        <v>0</v>
      </c>
      <c r="W63">
        <f t="shared" si="2"/>
        <v>0</v>
      </c>
      <c r="X63">
        <f t="shared" si="17"/>
        <v>0</v>
      </c>
      <c r="Y63">
        <f t="shared" si="18"/>
        <v>5</v>
      </c>
      <c r="Z63">
        <v>3</v>
      </c>
      <c r="AA63">
        <f t="shared" si="3"/>
        <v>1</v>
      </c>
      <c r="AB63">
        <f t="shared" si="4"/>
        <v>0</v>
      </c>
      <c r="AC63">
        <f t="shared" si="5"/>
        <v>0</v>
      </c>
      <c r="AD63">
        <f t="shared" si="6"/>
        <v>0</v>
      </c>
      <c r="AE63">
        <f t="shared" si="7"/>
        <v>0</v>
      </c>
      <c r="AF63">
        <f t="shared" si="8"/>
        <v>0</v>
      </c>
      <c r="AG63">
        <f t="shared" si="9"/>
        <v>0</v>
      </c>
      <c r="AH63">
        <f t="shared" si="10"/>
        <v>0</v>
      </c>
      <c r="AI63" t="s">
        <v>250</v>
      </c>
      <c r="AM63" t="s">
        <v>394</v>
      </c>
      <c r="AN63" t="s">
        <v>312</v>
      </c>
      <c r="AO63" t="s">
        <v>994</v>
      </c>
      <c r="AP63" t="s">
        <v>438</v>
      </c>
      <c r="AQ63" t="s">
        <v>663</v>
      </c>
      <c r="CR63" t="s">
        <v>274</v>
      </c>
      <c r="CS63" t="s">
        <v>274</v>
      </c>
      <c r="CT63" t="s">
        <v>274</v>
      </c>
      <c r="CU63" t="s">
        <v>274</v>
      </c>
      <c r="CV63" t="s">
        <v>274</v>
      </c>
      <c r="EW63">
        <v>6</v>
      </c>
      <c r="EX63" t="s">
        <v>665</v>
      </c>
      <c r="EY63" t="s">
        <v>665</v>
      </c>
      <c r="EZ63" t="s">
        <v>665</v>
      </c>
      <c r="FA63" t="s">
        <v>278</v>
      </c>
      <c r="FB63" t="s">
        <v>665</v>
      </c>
      <c r="FC63" t="s">
        <v>258</v>
      </c>
      <c r="FR63" t="s">
        <v>995</v>
      </c>
      <c r="FS63" t="s">
        <v>704</v>
      </c>
      <c r="FT63" t="s">
        <v>282</v>
      </c>
      <c r="FU63" t="s">
        <v>585</v>
      </c>
      <c r="FV63" t="s">
        <v>667</v>
      </c>
      <c r="FW63">
        <v>3</v>
      </c>
      <c r="GL63" t="s">
        <v>262</v>
      </c>
      <c r="GM63" t="s">
        <v>262</v>
      </c>
      <c r="GN63" t="s">
        <v>262</v>
      </c>
      <c r="GO63" t="s">
        <v>262</v>
      </c>
      <c r="GP63" t="s">
        <v>262</v>
      </c>
      <c r="GQ63" t="s">
        <v>263</v>
      </c>
      <c r="HF63" t="s">
        <v>588</v>
      </c>
      <c r="HG63" s="5" t="s">
        <v>376</v>
      </c>
      <c r="HH63" t="s">
        <v>358</v>
      </c>
      <c r="HI63" s="5">
        <v>44136</v>
      </c>
      <c r="HJ63" s="5">
        <v>44287</v>
      </c>
      <c r="HK63" s="5" t="s">
        <v>289</v>
      </c>
      <c r="HZ63" t="s">
        <v>259</v>
      </c>
      <c r="IA63" t="s">
        <v>259</v>
      </c>
      <c r="IB63" t="s">
        <v>259</v>
      </c>
      <c r="IC63" t="s">
        <v>259</v>
      </c>
      <c r="ID63" t="s">
        <v>259</v>
      </c>
      <c r="IE63" t="s">
        <v>996</v>
      </c>
    </row>
    <row r="64" spans="1:244" hidden="1" x14ac:dyDescent="0.3">
      <c r="A64">
        <v>1794730</v>
      </c>
      <c r="B64" t="s">
        <v>997</v>
      </c>
      <c r="D64">
        <v>1</v>
      </c>
      <c r="E64" t="s">
        <v>3314</v>
      </c>
      <c r="G64">
        <v>0</v>
      </c>
      <c r="H64">
        <v>0</v>
      </c>
      <c r="I64">
        <v>2016</v>
      </c>
      <c r="J64" s="3">
        <v>2.2999999999999998</v>
      </c>
      <c r="K64" s="3">
        <v>2.5299999999999998</v>
      </c>
      <c r="L64">
        <f t="shared" si="0"/>
        <v>4</v>
      </c>
      <c r="M64">
        <v>2020</v>
      </c>
      <c r="N64">
        <f t="shared" si="11"/>
        <v>0</v>
      </c>
      <c r="O64">
        <v>0</v>
      </c>
      <c r="P64">
        <f t="shared" si="12"/>
        <v>1</v>
      </c>
      <c r="Q64">
        <f>COUNTIFS(AM64:CQ64,"=*European Innovation Council*")</f>
        <v>0</v>
      </c>
      <c r="R64">
        <f t="shared" si="13"/>
        <v>0</v>
      </c>
      <c r="S64">
        <f t="shared" si="14"/>
        <v>0</v>
      </c>
      <c r="T64">
        <v>0</v>
      </c>
      <c r="U64">
        <f t="shared" si="15"/>
        <v>1</v>
      </c>
      <c r="V64">
        <f t="shared" si="16"/>
        <v>0</v>
      </c>
      <c r="W64">
        <f t="shared" si="2"/>
        <v>0</v>
      </c>
      <c r="X64">
        <f t="shared" si="17"/>
        <v>0</v>
      </c>
      <c r="Y64">
        <f t="shared" si="18"/>
        <v>1</v>
      </c>
      <c r="Z64">
        <v>1</v>
      </c>
      <c r="AA64">
        <f t="shared" si="3"/>
        <v>1</v>
      </c>
      <c r="AB64">
        <f t="shared" si="4"/>
        <v>0</v>
      </c>
      <c r="AC64">
        <f t="shared" si="5"/>
        <v>0</v>
      </c>
      <c r="AD64">
        <f t="shared" si="6"/>
        <v>0</v>
      </c>
      <c r="AE64">
        <f t="shared" si="7"/>
        <v>0</v>
      </c>
      <c r="AF64">
        <f t="shared" si="8"/>
        <v>0</v>
      </c>
      <c r="AG64">
        <f t="shared" si="9"/>
        <v>0</v>
      </c>
      <c r="AH64">
        <f t="shared" si="10"/>
        <v>0</v>
      </c>
      <c r="AI64" t="s">
        <v>250</v>
      </c>
      <c r="AM64" t="s">
        <v>998</v>
      </c>
      <c r="AN64" t="s">
        <v>296</v>
      </c>
      <c r="AO64" t="s">
        <v>297</v>
      </c>
      <c r="CR64" t="s">
        <v>274</v>
      </c>
      <c r="CS64" t="s">
        <v>299</v>
      </c>
      <c r="CT64" t="s">
        <v>292</v>
      </c>
      <c r="EW64">
        <v>2</v>
      </c>
      <c r="EX64" t="s">
        <v>258</v>
      </c>
      <c r="EY64" t="s">
        <v>300</v>
      </c>
      <c r="FR64" t="s">
        <v>352</v>
      </c>
      <c r="FS64" t="s">
        <v>586</v>
      </c>
      <c r="GL64" t="s">
        <v>302</v>
      </c>
      <c r="GM64" t="s">
        <v>302</v>
      </c>
      <c r="HF64" s="5">
        <v>44136</v>
      </c>
      <c r="HG64" t="s">
        <v>564</v>
      </c>
      <c r="HZ64" t="s">
        <v>998</v>
      </c>
      <c r="IA64" t="s">
        <v>307</v>
      </c>
    </row>
    <row r="65" spans="1:246" hidden="1" x14ac:dyDescent="0.3">
      <c r="A65">
        <v>1513878</v>
      </c>
      <c r="B65" t="s">
        <v>999</v>
      </c>
      <c r="D65">
        <v>1</v>
      </c>
      <c r="E65" t="s">
        <v>3306</v>
      </c>
      <c r="F65">
        <v>1</v>
      </c>
      <c r="G65">
        <v>1</v>
      </c>
      <c r="H65">
        <v>0</v>
      </c>
      <c r="I65">
        <v>2015</v>
      </c>
      <c r="J65" s="3">
        <v>114.75</v>
      </c>
      <c r="K65">
        <v>123.96</v>
      </c>
      <c r="L65">
        <f t="shared" si="0"/>
        <v>7</v>
      </c>
      <c r="M65">
        <v>2022</v>
      </c>
      <c r="N65">
        <f>COUNTIFS(CS65:EV65,"=university")</f>
        <v>0</v>
      </c>
      <c r="O65">
        <v>1</v>
      </c>
      <c r="P65">
        <f>COUNTIFS(CS65:EV65,"=*government**")</f>
        <v>2</v>
      </c>
      <c r="Q65">
        <f>COUNTIFS(AO65:CR65,"=*European Innovation Council*")</f>
        <v>0</v>
      </c>
      <c r="R65">
        <f>COUNTIF(CS65:EV65,"*angel*")</f>
        <v>2</v>
      </c>
      <c r="S65">
        <f>COUNTIF(CS65:EV65,"*family_office*")</f>
        <v>0</v>
      </c>
      <c r="T65">
        <v>2</v>
      </c>
      <c r="U65">
        <f>COUNTIF(CS65:EV65,"*accelerator*")</f>
        <v>0</v>
      </c>
      <c r="V65">
        <f>COUNTIF(CS65:EV65,"*corporate*")</f>
        <v>1</v>
      </c>
      <c r="W65">
        <f t="shared" si="2"/>
        <v>0</v>
      </c>
      <c r="X65">
        <f>COUNTIF(CS65:EV65,"*crowdfunding*")</f>
        <v>0</v>
      </c>
      <c r="Y65">
        <f>COUNTIF(CS65:EV65,"*venture_capital*")</f>
        <v>8</v>
      </c>
      <c r="Z65">
        <v>3</v>
      </c>
      <c r="AA65">
        <f t="shared" si="3"/>
        <v>1</v>
      </c>
      <c r="AB65">
        <f t="shared" si="4"/>
        <v>1</v>
      </c>
      <c r="AC65">
        <f t="shared" si="5"/>
        <v>1</v>
      </c>
      <c r="AD65">
        <f t="shared" si="6"/>
        <v>0</v>
      </c>
      <c r="AE65">
        <f t="shared" si="7"/>
        <v>0</v>
      </c>
      <c r="AF65">
        <f t="shared" si="8"/>
        <v>0</v>
      </c>
      <c r="AG65">
        <f t="shared" si="9"/>
        <v>0</v>
      </c>
      <c r="AH65">
        <f t="shared" si="10"/>
        <v>0</v>
      </c>
      <c r="AI65" t="s">
        <v>366</v>
      </c>
      <c r="AJ65" t="s">
        <v>250</v>
      </c>
      <c r="AK65" t="s">
        <v>292</v>
      </c>
      <c r="AM65" t="s">
        <v>369</v>
      </c>
      <c r="AN65" t="s">
        <v>1000</v>
      </c>
      <c r="AO65" t="s">
        <v>344</v>
      </c>
      <c r="AP65" t="s">
        <v>899</v>
      </c>
      <c r="AQ65" t="s">
        <v>1001</v>
      </c>
      <c r="AR65" t="s">
        <v>813</v>
      </c>
      <c r="AS65" t="s">
        <v>1002</v>
      </c>
      <c r="AT65" t="s">
        <v>1003</v>
      </c>
      <c r="AU65" t="s">
        <v>1004</v>
      </c>
      <c r="AV65" t="s">
        <v>1005</v>
      </c>
      <c r="AW65" t="s">
        <v>1006</v>
      </c>
      <c r="AX65" t="s">
        <v>1007</v>
      </c>
      <c r="AY65" t="s">
        <v>1008</v>
      </c>
      <c r="AZ65" t="s">
        <v>1009</v>
      </c>
      <c r="CR65" t="s">
        <v>373</v>
      </c>
      <c r="CS65" t="s">
        <v>275</v>
      </c>
      <c r="CT65" t="s">
        <v>276</v>
      </c>
      <c r="CU65" t="s">
        <v>274</v>
      </c>
      <c r="CV65" t="s">
        <v>274</v>
      </c>
      <c r="CW65" t="s">
        <v>374</v>
      </c>
      <c r="CX65" t="s">
        <v>274</v>
      </c>
      <c r="CY65" t="s">
        <v>274</v>
      </c>
      <c r="CZ65" t="s">
        <v>299</v>
      </c>
      <c r="DA65" t="s">
        <v>274</v>
      </c>
      <c r="DB65" t="s">
        <v>273</v>
      </c>
      <c r="DC65" t="s">
        <v>273</v>
      </c>
      <c r="DD65" t="s">
        <v>323</v>
      </c>
      <c r="DE65" t="s">
        <v>274</v>
      </c>
      <c r="EW65">
        <v>10</v>
      </c>
      <c r="EX65" t="s">
        <v>277</v>
      </c>
      <c r="EY65" t="s">
        <v>300</v>
      </c>
      <c r="EZ65" t="s">
        <v>258</v>
      </c>
      <c r="FA65" t="s">
        <v>277</v>
      </c>
      <c r="FB65" t="s">
        <v>349</v>
      </c>
      <c r="FC65" t="s">
        <v>349</v>
      </c>
      <c r="FD65" t="s">
        <v>347</v>
      </c>
      <c r="FE65" t="s">
        <v>277</v>
      </c>
      <c r="FF65" t="s">
        <v>278</v>
      </c>
      <c r="FG65" t="s">
        <v>348</v>
      </c>
      <c r="FR65" t="s">
        <v>259</v>
      </c>
      <c r="FS65" t="s">
        <v>259</v>
      </c>
      <c r="FT65" t="s">
        <v>259</v>
      </c>
      <c r="FU65" t="s">
        <v>259</v>
      </c>
      <c r="FV65">
        <v>10</v>
      </c>
      <c r="FW65">
        <v>15</v>
      </c>
      <c r="FX65">
        <v>15</v>
      </c>
      <c r="FY65" t="s">
        <v>918</v>
      </c>
      <c r="FZ65">
        <v>20</v>
      </c>
      <c r="GA65" t="s">
        <v>1010</v>
      </c>
      <c r="GL65" t="s">
        <v>259</v>
      </c>
      <c r="GM65" t="s">
        <v>259</v>
      </c>
      <c r="GN65" t="s">
        <v>259</v>
      </c>
      <c r="GO65" t="s">
        <v>259</v>
      </c>
      <c r="GP65" t="s">
        <v>302</v>
      </c>
      <c r="GQ65" t="s">
        <v>302</v>
      </c>
      <c r="GR65" t="s">
        <v>302</v>
      </c>
      <c r="GS65" t="s">
        <v>262</v>
      </c>
      <c r="GT65" t="s">
        <v>262</v>
      </c>
      <c r="GU65" t="s">
        <v>302</v>
      </c>
      <c r="HF65" t="s">
        <v>515</v>
      </c>
      <c r="HG65" t="s">
        <v>515</v>
      </c>
      <c r="HH65" t="s">
        <v>360</v>
      </c>
      <c r="HI65" t="s">
        <v>1011</v>
      </c>
      <c r="HJ65" t="s">
        <v>655</v>
      </c>
      <c r="HK65" t="s">
        <v>304</v>
      </c>
      <c r="HL65" t="s">
        <v>304</v>
      </c>
      <c r="HM65" t="s">
        <v>755</v>
      </c>
      <c r="HN65" t="s">
        <v>332</v>
      </c>
      <c r="HO65" t="s">
        <v>726</v>
      </c>
      <c r="HZ65" t="s">
        <v>259</v>
      </c>
      <c r="IA65" t="s">
        <v>369</v>
      </c>
      <c r="IB65" t="s">
        <v>259</v>
      </c>
      <c r="IC65" t="s">
        <v>1000</v>
      </c>
      <c r="ID65" t="s">
        <v>344</v>
      </c>
      <c r="IE65" t="s">
        <v>344</v>
      </c>
      <c r="IF65" t="s">
        <v>899</v>
      </c>
      <c r="IG65" t="s">
        <v>1012</v>
      </c>
      <c r="IH65" t="s">
        <v>1004</v>
      </c>
      <c r="II65" t="s">
        <v>1013</v>
      </c>
    </row>
    <row r="66" spans="1:246" hidden="1" x14ac:dyDescent="0.3">
      <c r="A66">
        <v>2020070</v>
      </c>
      <c r="B66" t="s">
        <v>1014</v>
      </c>
      <c r="D66">
        <v>1</v>
      </c>
      <c r="E66" t="s">
        <v>3313</v>
      </c>
      <c r="F66">
        <v>1</v>
      </c>
      <c r="G66">
        <v>0</v>
      </c>
      <c r="H66">
        <v>0</v>
      </c>
      <c r="I66">
        <v>2016</v>
      </c>
      <c r="J66" s="3">
        <v>2.41</v>
      </c>
      <c r="K66" s="3">
        <v>2.6</v>
      </c>
      <c r="L66">
        <f t="shared" si="0"/>
        <v>0</v>
      </c>
      <c r="M66">
        <v>2016</v>
      </c>
      <c r="N66">
        <f t="shared" si="11"/>
        <v>0</v>
      </c>
      <c r="O66">
        <v>0</v>
      </c>
      <c r="P66">
        <f t="shared" si="12"/>
        <v>2</v>
      </c>
      <c r="Q66">
        <f>COUNTIFS(AM66:CQ66,"=*European Innovation Council*")</f>
        <v>0</v>
      </c>
      <c r="R66">
        <f t="shared" si="13"/>
        <v>1</v>
      </c>
      <c r="S66">
        <f t="shared" si="14"/>
        <v>0</v>
      </c>
      <c r="T66">
        <v>1</v>
      </c>
      <c r="U66">
        <f t="shared" si="15"/>
        <v>3</v>
      </c>
      <c r="V66">
        <f t="shared" si="16"/>
        <v>2</v>
      </c>
      <c r="W66">
        <f t="shared" si="2"/>
        <v>0</v>
      </c>
      <c r="X66">
        <f t="shared" si="17"/>
        <v>1</v>
      </c>
      <c r="Y66">
        <f t="shared" si="18"/>
        <v>4</v>
      </c>
      <c r="Z66">
        <v>5</v>
      </c>
      <c r="AA66">
        <f t="shared" si="3"/>
        <v>1</v>
      </c>
      <c r="AB66">
        <f t="shared" si="4"/>
        <v>1</v>
      </c>
      <c r="AC66">
        <f t="shared" si="5"/>
        <v>0</v>
      </c>
      <c r="AD66">
        <f t="shared" si="6"/>
        <v>0</v>
      </c>
      <c r="AE66">
        <f t="shared" si="7"/>
        <v>1</v>
      </c>
      <c r="AF66">
        <f t="shared" si="8"/>
        <v>0</v>
      </c>
      <c r="AG66">
        <f t="shared" si="9"/>
        <v>0</v>
      </c>
      <c r="AH66">
        <f t="shared" si="10"/>
        <v>0</v>
      </c>
      <c r="AI66" t="s">
        <v>250</v>
      </c>
      <c r="AJ66" t="s">
        <v>659</v>
      </c>
      <c r="AK66" t="s">
        <v>292</v>
      </c>
      <c r="AM66" t="s">
        <v>673</v>
      </c>
      <c r="AN66" t="s">
        <v>884</v>
      </c>
      <c r="AO66" t="s">
        <v>886</v>
      </c>
      <c r="AP66" t="s">
        <v>1015</v>
      </c>
      <c r="AQ66" t="s">
        <v>583</v>
      </c>
      <c r="AR66" t="s">
        <v>821</v>
      </c>
      <c r="AS66" t="s">
        <v>1016</v>
      </c>
      <c r="AT66" t="s">
        <v>1017</v>
      </c>
      <c r="AU66" t="s">
        <v>1018</v>
      </c>
      <c r="AV66" t="s">
        <v>1019</v>
      </c>
      <c r="AW66" t="s">
        <v>1020</v>
      </c>
      <c r="AX66" t="s">
        <v>1021</v>
      </c>
      <c r="AY66" t="s">
        <v>1022</v>
      </c>
      <c r="CR66" t="s">
        <v>292</v>
      </c>
      <c r="CS66" t="s">
        <v>274</v>
      </c>
      <c r="CT66" t="s">
        <v>292</v>
      </c>
      <c r="CU66" t="s">
        <v>299</v>
      </c>
      <c r="CV66" t="s">
        <v>274</v>
      </c>
      <c r="CW66" t="s">
        <v>664</v>
      </c>
      <c r="CX66" t="s">
        <v>292</v>
      </c>
      <c r="CY66" t="s">
        <v>324</v>
      </c>
      <c r="CZ66" t="s">
        <v>274</v>
      </c>
      <c r="DA66" t="s">
        <v>324</v>
      </c>
      <c r="DB66" t="s">
        <v>275</v>
      </c>
      <c r="DC66" t="s">
        <v>274</v>
      </c>
      <c r="DD66" t="s">
        <v>276</v>
      </c>
      <c r="EW66">
        <v>10</v>
      </c>
      <c r="EX66" t="s">
        <v>277</v>
      </c>
      <c r="EY66" t="s">
        <v>258</v>
      </c>
      <c r="EZ66" t="s">
        <v>601</v>
      </c>
      <c r="FA66" t="s">
        <v>258</v>
      </c>
      <c r="FB66" t="s">
        <v>349</v>
      </c>
      <c r="FC66" t="s">
        <v>258</v>
      </c>
      <c r="FD66" t="s">
        <v>258</v>
      </c>
      <c r="FE66" t="s">
        <v>258</v>
      </c>
      <c r="FF66" t="s">
        <v>349</v>
      </c>
      <c r="FG66" t="s">
        <v>278</v>
      </c>
      <c r="FR66" t="s">
        <v>586</v>
      </c>
      <c r="FS66" t="s">
        <v>1023</v>
      </c>
      <c r="FT66" t="s">
        <v>586</v>
      </c>
      <c r="FU66" t="s">
        <v>281</v>
      </c>
      <c r="FV66" t="s">
        <v>259</v>
      </c>
      <c r="FW66" t="s">
        <v>828</v>
      </c>
      <c r="FX66" t="s">
        <v>701</v>
      </c>
      <c r="FY66" t="s">
        <v>667</v>
      </c>
      <c r="FZ66" t="s">
        <v>259</v>
      </c>
      <c r="GA66" t="s">
        <v>259</v>
      </c>
      <c r="GL66" t="s">
        <v>262</v>
      </c>
      <c r="GM66" t="s">
        <v>262</v>
      </c>
      <c r="GN66" t="s">
        <v>262</v>
      </c>
      <c r="GO66" t="s">
        <v>587</v>
      </c>
      <c r="GP66" t="s">
        <v>259</v>
      </c>
      <c r="GQ66" t="s">
        <v>302</v>
      </c>
      <c r="GR66" t="s">
        <v>587</v>
      </c>
      <c r="GS66" t="s">
        <v>262</v>
      </c>
      <c r="GT66" t="s">
        <v>259</v>
      </c>
      <c r="GU66" t="s">
        <v>259</v>
      </c>
      <c r="HF66" s="5">
        <v>42675</v>
      </c>
      <c r="HG66" s="5" t="s">
        <v>527</v>
      </c>
      <c r="HH66" s="5" t="s">
        <v>428</v>
      </c>
      <c r="HI66" t="s">
        <v>542</v>
      </c>
      <c r="HJ66" s="5" t="s">
        <v>1024</v>
      </c>
      <c r="HK66" s="5">
        <v>43497</v>
      </c>
      <c r="HL66" s="5" t="s">
        <v>331</v>
      </c>
      <c r="HM66" s="5">
        <v>44593</v>
      </c>
      <c r="HN66" s="5">
        <v>44866</v>
      </c>
      <c r="HO66" s="5">
        <v>45017</v>
      </c>
      <c r="HZ66" t="s">
        <v>259</v>
      </c>
      <c r="IA66" t="s">
        <v>1015</v>
      </c>
      <c r="IB66" t="s">
        <v>259</v>
      </c>
      <c r="IC66" t="s">
        <v>583</v>
      </c>
      <c r="ID66" t="s">
        <v>259</v>
      </c>
      <c r="IE66" t="s">
        <v>1025</v>
      </c>
      <c r="IF66" t="s">
        <v>1016</v>
      </c>
      <c r="IG66" t="s">
        <v>1026</v>
      </c>
      <c r="IH66" t="s">
        <v>1021</v>
      </c>
      <c r="II66" t="s">
        <v>1022</v>
      </c>
    </row>
    <row r="67" spans="1:246" hidden="1" x14ac:dyDescent="0.3">
      <c r="A67">
        <v>888982</v>
      </c>
      <c r="B67" t="s">
        <v>1027</v>
      </c>
      <c r="D67">
        <v>1</v>
      </c>
      <c r="E67" t="s">
        <v>3317</v>
      </c>
      <c r="F67">
        <v>3</v>
      </c>
      <c r="G67">
        <v>0</v>
      </c>
      <c r="H67">
        <v>0</v>
      </c>
      <c r="I67">
        <v>2017</v>
      </c>
      <c r="J67" s="3">
        <v>11.57</v>
      </c>
      <c r="K67" s="3">
        <v>12.73</v>
      </c>
      <c r="L67">
        <f t="shared" ref="L67:L130" si="19">M67-I67</f>
        <v>0</v>
      </c>
      <c r="M67">
        <v>2017</v>
      </c>
      <c r="N67">
        <f>COUNTIFS(CR67:EV67,"=university")</f>
        <v>0</v>
      </c>
      <c r="O67">
        <v>1</v>
      </c>
      <c r="P67">
        <f>COUNTIFS(CR67:EV67,"=*government**")</f>
        <v>0</v>
      </c>
      <c r="Q67">
        <f>COUNTIFS(AM67:CQ67,"=*European Innovation Council*")</f>
        <v>0</v>
      </c>
      <c r="R67">
        <f>COUNTIF(CR67:EV67,"*angel*")</f>
        <v>2</v>
      </c>
      <c r="S67">
        <f>COUNTIF(CR67:EV67,"*family_office*")</f>
        <v>0</v>
      </c>
      <c r="T67">
        <v>2</v>
      </c>
      <c r="U67">
        <f>COUNTIF(CR67:EV67,"*accelerator*")</f>
        <v>3</v>
      </c>
      <c r="V67">
        <f>COUNTIF(CR67:EV67,"*corporate*")</f>
        <v>0</v>
      </c>
      <c r="W67">
        <f t="shared" ref="W67:W130" si="20">COUNTIF(CQ67:EU67,"*investment_fund*")</f>
        <v>0</v>
      </c>
      <c r="X67">
        <f>COUNTIF(CR67:EV67,"*crowdfunding*")</f>
        <v>0</v>
      </c>
      <c r="Y67">
        <f>COUNTIF(CR67:EV67,"*venture_capital*")</f>
        <v>4</v>
      </c>
      <c r="Z67">
        <v>3</v>
      </c>
      <c r="AA67">
        <f t="shared" ref="AA67:AA130" si="21">COUNTIFS(AI67:AL67,"=Venture Capital")</f>
        <v>1</v>
      </c>
      <c r="AB67">
        <f t="shared" ref="AB67:AB130" si="22">COUNTIFS(AI67:AL67,"=accelerator")</f>
        <v>1</v>
      </c>
      <c r="AC67">
        <f t="shared" ref="AC67:AC130" si="23">COUNTIFS(AI67:AL67,"=Angel")</f>
        <v>1</v>
      </c>
      <c r="AD67">
        <f t="shared" ref="AD67:AD130" si="24">COUNTIFS(AI67:AL67,"=bootstrapped")</f>
        <v>0</v>
      </c>
      <c r="AE67">
        <f t="shared" ref="AE67:AE130" si="25">COUNTIFS(AI67:AL67,"=Crowdfunded")</f>
        <v>0</v>
      </c>
      <c r="AF67">
        <f t="shared" ref="AF67:AF130" si="26">COUNTIFS(AI67:AL67,"=Private Equity")</f>
        <v>0</v>
      </c>
      <c r="AG67">
        <f t="shared" ref="AG67:AG130" si="27">COUNTIFS(AI67:AL67,"=Public")</f>
        <v>0</v>
      </c>
      <c r="AH67">
        <f t="shared" ref="AH67:AH130" si="28">COUNTIFS(AI67:AL67,"=Subsidiary")</f>
        <v>0</v>
      </c>
      <c r="AI67" t="s">
        <v>366</v>
      </c>
      <c r="AJ67" t="s">
        <v>250</v>
      </c>
      <c r="AK67" t="s">
        <v>292</v>
      </c>
      <c r="AM67" t="s">
        <v>1028</v>
      </c>
      <c r="AN67" t="s">
        <v>480</v>
      </c>
      <c r="AO67" t="s">
        <v>1029</v>
      </c>
      <c r="AP67" t="s">
        <v>394</v>
      </c>
      <c r="AQ67" t="s">
        <v>1030</v>
      </c>
      <c r="AR67" t="s">
        <v>1031</v>
      </c>
      <c r="AS67" t="s">
        <v>1032</v>
      </c>
      <c r="AT67" t="s">
        <v>396</v>
      </c>
      <c r="AU67" t="s">
        <v>1033</v>
      </c>
      <c r="CR67" t="s">
        <v>292</v>
      </c>
      <c r="CS67" t="s">
        <v>292</v>
      </c>
      <c r="CT67" t="s">
        <v>274</v>
      </c>
      <c r="CU67" t="s">
        <v>274</v>
      </c>
      <c r="CV67" t="s">
        <v>274</v>
      </c>
      <c r="CW67" t="s">
        <v>374</v>
      </c>
      <c r="CX67" t="s">
        <v>292</v>
      </c>
      <c r="CY67" t="s">
        <v>274</v>
      </c>
      <c r="CZ67" t="s">
        <v>374</v>
      </c>
      <c r="EW67">
        <v>5</v>
      </c>
      <c r="EX67" t="s">
        <v>258</v>
      </c>
      <c r="EY67" t="s">
        <v>349</v>
      </c>
      <c r="EZ67" t="s">
        <v>258</v>
      </c>
      <c r="FA67" t="s">
        <v>258</v>
      </c>
      <c r="FB67" t="s">
        <v>347</v>
      </c>
      <c r="FR67" t="s">
        <v>1034</v>
      </c>
      <c r="FS67" t="s">
        <v>951</v>
      </c>
      <c r="FT67" t="s">
        <v>737</v>
      </c>
      <c r="FU67">
        <v>2</v>
      </c>
      <c r="FV67" t="s">
        <v>1035</v>
      </c>
      <c r="GL67" t="s">
        <v>262</v>
      </c>
      <c r="GM67" t="s">
        <v>1036</v>
      </c>
      <c r="GN67" t="s">
        <v>263</v>
      </c>
      <c r="GO67" t="s">
        <v>302</v>
      </c>
      <c r="GP67" t="s">
        <v>262</v>
      </c>
      <c r="HF67" s="5">
        <v>42826</v>
      </c>
      <c r="HG67" t="s">
        <v>542</v>
      </c>
      <c r="HH67" t="s">
        <v>328</v>
      </c>
      <c r="HI67" t="s">
        <v>330</v>
      </c>
      <c r="HJ67" s="5">
        <v>44986</v>
      </c>
      <c r="HZ67" t="s">
        <v>1029</v>
      </c>
      <c r="IA67" t="s">
        <v>259</v>
      </c>
      <c r="IB67" t="s">
        <v>1037</v>
      </c>
      <c r="IC67" t="s">
        <v>1037</v>
      </c>
      <c r="ID67" t="s">
        <v>1038</v>
      </c>
    </row>
    <row r="68" spans="1:246" s="11" customFormat="1" hidden="1" x14ac:dyDescent="0.3">
      <c r="A68" s="11">
        <v>872859</v>
      </c>
      <c r="B68" s="11" t="s">
        <v>1039</v>
      </c>
      <c r="D68" s="11">
        <v>1</v>
      </c>
      <c r="E68" t="s">
        <v>3318</v>
      </c>
      <c r="F68">
        <v>1</v>
      </c>
      <c r="G68">
        <v>0</v>
      </c>
      <c r="H68">
        <v>0</v>
      </c>
      <c r="I68" s="11">
        <v>2016</v>
      </c>
      <c r="J68" s="12">
        <v>18.29</v>
      </c>
      <c r="K68" s="12">
        <v>20.12</v>
      </c>
      <c r="L68" s="11">
        <f t="shared" si="19"/>
        <v>0</v>
      </c>
      <c r="M68" s="11">
        <v>2016</v>
      </c>
      <c r="N68" s="11">
        <f t="shared" ref="N68:N131" si="29">COUNTIFS(CR68:EV68,"=university")</f>
        <v>0</v>
      </c>
      <c r="O68" s="11">
        <v>1</v>
      </c>
      <c r="P68" s="11">
        <f t="shared" ref="P68:P131" si="30">COUNTIFS(CR68:EV68,"=*government**")</f>
        <v>2</v>
      </c>
      <c r="Q68" s="11">
        <f t="shared" ref="Q68:Q131" si="31">COUNTIFS(AM68:CQ68,"=*European Innovation Council*")</f>
        <v>1</v>
      </c>
      <c r="R68" s="11">
        <f t="shared" ref="R68:R131" si="32">COUNTIF(CR68:EV68,"*angel*")</f>
        <v>0</v>
      </c>
      <c r="S68" s="11">
        <f t="shared" ref="S68:S131" si="33">COUNTIF(CR68:EV68,"*family_office*")</f>
        <v>0</v>
      </c>
      <c r="T68" s="11">
        <v>0</v>
      </c>
      <c r="U68" s="11">
        <f t="shared" ref="U68:U131" si="34">COUNTIF(CR68:EV68,"*accelerator*")</f>
        <v>12</v>
      </c>
      <c r="V68" s="11">
        <f t="shared" ref="V68:V131" si="35">COUNTIF(CR68:EV68,"*corporate*")</f>
        <v>2</v>
      </c>
      <c r="W68">
        <f t="shared" si="20"/>
        <v>1</v>
      </c>
      <c r="X68" s="11">
        <f t="shared" ref="X68:X131" si="36">COUNTIF(CR68:EV68,"*crowdfunding*")</f>
        <v>0</v>
      </c>
      <c r="Y68" s="11">
        <f t="shared" ref="Y68:Y131" si="37">COUNTIF(CR68:EV68,"*venture_capital*")</f>
        <v>6</v>
      </c>
      <c r="Z68" s="11">
        <v>6</v>
      </c>
      <c r="AA68" s="11">
        <f t="shared" si="21"/>
        <v>1</v>
      </c>
      <c r="AB68" s="11">
        <f t="shared" si="22"/>
        <v>1</v>
      </c>
      <c r="AC68" s="11">
        <f t="shared" si="23"/>
        <v>0</v>
      </c>
      <c r="AD68" s="11">
        <f t="shared" si="24"/>
        <v>0</v>
      </c>
      <c r="AE68" s="11">
        <f t="shared" si="25"/>
        <v>0</v>
      </c>
      <c r="AF68" s="11">
        <f t="shared" si="26"/>
        <v>0</v>
      </c>
      <c r="AG68" s="11">
        <f t="shared" si="27"/>
        <v>0</v>
      </c>
      <c r="AH68" s="11">
        <f t="shared" si="28"/>
        <v>0</v>
      </c>
      <c r="AI68" s="11" t="s">
        <v>250</v>
      </c>
      <c r="AJ68" s="11" t="s">
        <v>292</v>
      </c>
      <c r="AM68" s="11" t="s">
        <v>1040</v>
      </c>
      <c r="AN68" s="11" t="s">
        <v>1041</v>
      </c>
      <c r="AO68" s="11" t="s">
        <v>312</v>
      </c>
      <c r="AP68" s="11" t="s">
        <v>1042</v>
      </c>
      <c r="AQ68" s="11" t="s">
        <v>1043</v>
      </c>
      <c r="AR68" s="11" t="s">
        <v>1044</v>
      </c>
      <c r="AS68" s="11" t="s">
        <v>879</v>
      </c>
      <c r="AT68" s="11" t="s">
        <v>1045</v>
      </c>
      <c r="AU68" s="11" t="s">
        <v>315</v>
      </c>
      <c r="AV68" s="11" t="s">
        <v>1046</v>
      </c>
      <c r="AW68" s="11" t="s">
        <v>1047</v>
      </c>
      <c r="AX68" s="11" t="s">
        <v>792</v>
      </c>
      <c r="AY68" s="11" t="s">
        <v>1048</v>
      </c>
      <c r="AZ68" s="11" t="s">
        <v>1049</v>
      </c>
      <c r="BA68" s="11" t="s">
        <v>1050</v>
      </c>
      <c r="BB68" s="11" t="s">
        <v>335</v>
      </c>
      <c r="BC68" s="11" t="s">
        <v>1051</v>
      </c>
      <c r="BD68" s="11" t="s">
        <v>1052</v>
      </c>
      <c r="BE68" s="11" t="s">
        <v>1053</v>
      </c>
      <c r="BF68" s="11" t="s">
        <v>1054</v>
      </c>
      <c r="BG68" s="11" t="s">
        <v>473</v>
      </c>
      <c r="BH68" s="11" t="s">
        <v>1055</v>
      </c>
      <c r="BI68" s="11" t="s">
        <v>1056</v>
      </c>
      <c r="CO68"/>
      <c r="CR68" s="11" t="s">
        <v>292</v>
      </c>
      <c r="CS68" s="11" t="s">
        <v>292</v>
      </c>
      <c r="CT68" s="11" t="s">
        <v>274</v>
      </c>
      <c r="CU68" s="11" t="s">
        <v>274</v>
      </c>
      <c r="CV68" s="11" t="s">
        <v>292</v>
      </c>
      <c r="CW68" s="11" t="s">
        <v>292</v>
      </c>
      <c r="CX68" s="11" t="s">
        <v>292</v>
      </c>
      <c r="CY68" s="11" t="s">
        <v>292</v>
      </c>
      <c r="CZ68" s="11" t="s">
        <v>292</v>
      </c>
      <c r="DA68" s="11" t="s">
        <v>292</v>
      </c>
      <c r="DB68" s="11" t="s">
        <v>324</v>
      </c>
      <c r="DC68" s="11" t="s">
        <v>292</v>
      </c>
      <c r="DD68" s="11" t="s">
        <v>292</v>
      </c>
      <c r="DE68" s="11" t="s">
        <v>274</v>
      </c>
      <c r="DF68" s="11" t="s">
        <v>292</v>
      </c>
      <c r="DG68" s="11" t="s">
        <v>299</v>
      </c>
      <c r="DH68" s="11" t="s">
        <v>323</v>
      </c>
      <c r="DI68" s="11" t="s">
        <v>274</v>
      </c>
      <c r="DJ68" s="11" t="s">
        <v>274</v>
      </c>
      <c r="DK68" s="11" t="s">
        <v>292</v>
      </c>
      <c r="DL68" s="11" t="s">
        <v>274</v>
      </c>
      <c r="DM68" s="11" t="s">
        <v>276</v>
      </c>
      <c r="DN68" s="11" t="s">
        <v>256</v>
      </c>
      <c r="EW68" s="11">
        <v>13</v>
      </c>
      <c r="EX68" s="11" t="s">
        <v>258</v>
      </c>
      <c r="EY68" s="11" t="s">
        <v>258</v>
      </c>
      <c r="EZ68" s="11" t="s">
        <v>258</v>
      </c>
      <c r="FA68" s="11" t="s">
        <v>300</v>
      </c>
      <c r="FB68" s="11" t="s">
        <v>258</v>
      </c>
      <c r="FC68" s="11" t="s">
        <v>278</v>
      </c>
      <c r="FD68" s="11" t="s">
        <v>258</v>
      </c>
      <c r="FE68" s="11" t="s">
        <v>346</v>
      </c>
      <c r="FF68" s="11" t="s">
        <v>300</v>
      </c>
      <c r="FG68" s="11" t="s">
        <v>277</v>
      </c>
      <c r="FH68" s="11" t="s">
        <v>278</v>
      </c>
      <c r="FI68" s="11" t="s">
        <v>277</v>
      </c>
      <c r="FJ68" s="11" t="s">
        <v>278</v>
      </c>
      <c r="FR68" s="11" t="s">
        <v>903</v>
      </c>
      <c r="FS68" s="11" t="s">
        <v>602</v>
      </c>
      <c r="FT68" s="11" t="s">
        <v>903</v>
      </c>
      <c r="FU68" s="11" t="s">
        <v>259</v>
      </c>
      <c r="FV68" s="11" t="s">
        <v>951</v>
      </c>
      <c r="FW68" s="11" t="s">
        <v>281</v>
      </c>
      <c r="FX68" s="11" t="s">
        <v>259</v>
      </c>
      <c r="FY68" s="11" t="s">
        <v>406</v>
      </c>
      <c r="FZ68" s="11" t="s">
        <v>259</v>
      </c>
      <c r="GA68" s="11" t="s">
        <v>851</v>
      </c>
      <c r="GB68" s="11" t="s">
        <v>514</v>
      </c>
      <c r="GC68" s="11" t="s">
        <v>259</v>
      </c>
      <c r="GD68" s="11">
        <v>7</v>
      </c>
      <c r="GL68" s="11" t="s">
        <v>302</v>
      </c>
      <c r="GM68" s="11" t="s">
        <v>302</v>
      </c>
      <c r="GN68" s="11" t="s">
        <v>302</v>
      </c>
      <c r="GO68" s="11" t="s">
        <v>259</v>
      </c>
      <c r="GP68" s="11" t="s">
        <v>302</v>
      </c>
      <c r="GQ68" s="11" t="s">
        <v>302</v>
      </c>
      <c r="GR68" s="11" t="s">
        <v>259</v>
      </c>
      <c r="GS68" s="11" t="s">
        <v>302</v>
      </c>
      <c r="GT68" s="11" t="s">
        <v>259</v>
      </c>
      <c r="GU68" s="11" t="s">
        <v>262</v>
      </c>
      <c r="GV68" s="11" t="s">
        <v>302</v>
      </c>
      <c r="GW68" s="11" t="s">
        <v>259</v>
      </c>
      <c r="GX68" s="11" t="s">
        <v>302</v>
      </c>
      <c r="HF68" s="13">
        <v>42401</v>
      </c>
      <c r="HG68" s="11" t="s">
        <v>709</v>
      </c>
      <c r="HH68" s="11" t="s">
        <v>286</v>
      </c>
      <c r="HI68" s="13">
        <v>42767</v>
      </c>
      <c r="HJ68" s="11" t="s">
        <v>788</v>
      </c>
      <c r="HK68" s="11" t="s">
        <v>894</v>
      </c>
      <c r="HL68" s="11" t="s">
        <v>428</v>
      </c>
      <c r="HM68" s="11" t="s">
        <v>328</v>
      </c>
      <c r="HN68" s="13" t="s">
        <v>328</v>
      </c>
      <c r="HO68" s="11" t="s">
        <v>739</v>
      </c>
      <c r="HP68" s="11" t="s">
        <v>304</v>
      </c>
      <c r="HQ68" s="13" t="s">
        <v>304</v>
      </c>
      <c r="HR68" s="13">
        <v>45017</v>
      </c>
      <c r="HZ68" s="11" t="s">
        <v>1046</v>
      </c>
      <c r="IA68" s="11" t="s">
        <v>1047</v>
      </c>
      <c r="IB68" s="11" t="s">
        <v>792</v>
      </c>
      <c r="IC68" s="11" t="s">
        <v>1048</v>
      </c>
      <c r="ID68" s="11" t="s">
        <v>1057</v>
      </c>
      <c r="IE68" s="11" t="s">
        <v>335</v>
      </c>
      <c r="IF68" s="11" t="s">
        <v>1051</v>
      </c>
      <c r="IG68" s="11" t="s">
        <v>1058</v>
      </c>
      <c r="IH68" s="11" t="s">
        <v>1054</v>
      </c>
      <c r="II68" s="11" t="s">
        <v>1059</v>
      </c>
      <c r="IJ68" s="11" t="s">
        <v>335</v>
      </c>
      <c r="IK68" s="11" t="s">
        <v>473</v>
      </c>
      <c r="IL68" s="11" t="s">
        <v>1060</v>
      </c>
    </row>
    <row r="69" spans="1:246" hidden="1" x14ac:dyDescent="0.3">
      <c r="A69">
        <v>2037258</v>
      </c>
      <c r="B69" t="s">
        <v>1061</v>
      </c>
      <c r="C69">
        <v>1</v>
      </c>
      <c r="E69" t="s">
        <v>3304</v>
      </c>
      <c r="F69">
        <v>3</v>
      </c>
      <c r="G69">
        <v>1</v>
      </c>
      <c r="H69">
        <v>1</v>
      </c>
      <c r="I69">
        <v>2018</v>
      </c>
      <c r="J69" s="3">
        <v>20.54</v>
      </c>
      <c r="K69" s="3">
        <v>22.2</v>
      </c>
      <c r="L69">
        <f t="shared" si="19"/>
        <v>2</v>
      </c>
      <c r="M69">
        <v>2020</v>
      </c>
      <c r="N69">
        <f t="shared" si="29"/>
        <v>0</v>
      </c>
      <c r="O69">
        <v>0</v>
      </c>
      <c r="P69">
        <f t="shared" si="30"/>
        <v>1</v>
      </c>
      <c r="Q69">
        <f t="shared" si="31"/>
        <v>0</v>
      </c>
      <c r="R69">
        <f t="shared" si="32"/>
        <v>2</v>
      </c>
      <c r="S69">
        <f t="shared" si="33"/>
        <v>0</v>
      </c>
      <c r="T69">
        <v>2</v>
      </c>
      <c r="U69">
        <f t="shared" si="34"/>
        <v>2</v>
      </c>
      <c r="V69">
        <f t="shared" si="35"/>
        <v>2</v>
      </c>
      <c r="W69">
        <f t="shared" si="20"/>
        <v>3</v>
      </c>
      <c r="X69">
        <f t="shared" si="36"/>
        <v>0</v>
      </c>
      <c r="Y69">
        <f t="shared" si="37"/>
        <v>14</v>
      </c>
      <c r="Z69">
        <v>14</v>
      </c>
      <c r="AA69">
        <f t="shared" si="21"/>
        <v>1</v>
      </c>
      <c r="AB69">
        <f t="shared" si="22"/>
        <v>1</v>
      </c>
      <c r="AC69">
        <f t="shared" si="23"/>
        <v>1</v>
      </c>
      <c r="AD69">
        <f t="shared" si="24"/>
        <v>0</v>
      </c>
      <c r="AE69">
        <f t="shared" si="25"/>
        <v>0</v>
      </c>
      <c r="AF69">
        <f t="shared" si="26"/>
        <v>0</v>
      </c>
      <c r="AG69">
        <f t="shared" si="27"/>
        <v>0</v>
      </c>
      <c r="AH69">
        <f t="shared" si="28"/>
        <v>0</v>
      </c>
      <c r="AI69" t="s">
        <v>366</v>
      </c>
      <c r="AJ69" t="s">
        <v>250</v>
      </c>
      <c r="AK69" t="s">
        <v>292</v>
      </c>
      <c r="AM69" t="s">
        <v>879</v>
      </c>
      <c r="AN69" t="s">
        <v>1062</v>
      </c>
      <c r="AO69" t="s">
        <v>1063</v>
      </c>
      <c r="AP69" t="s">
        <v>272</v>
      </c>
      <c r="AQ69" t="s">
        <v>1064</v>
      </c>
      <c r="AR69" t="s">
        <v>1065</v>
      </c>
      <c r="AS69" t="s">
        <v>1066</v>
      </c>
      <c r="AT69" t="s">
        <v>1067</v>
      </c>
      <c r="AU69" t="s">
        <v>1068</v>
      </c>
      <c r="AV69" t="s">
        <v>1069</v>
      </c>
      <c r="AW69" t="s">
        <v>1070</v>
      </c>
      <c r="AX69" t="s">
        <v>1071</v>
      </c>
      <c r="AY69" t="s">
        <v>1072</v>
      </c>
      <c r="AZ69" t="s">
        <v>1073</v>
      </c>
      <c r="BA69" t="s">
        <v>1074</v>
      </c>
      <c r="BB69" t="s">
        <v>1075</v>
      </c>
      <c r="BC69" t="s">
        <v>1076</v>
      </c>
      <c r="BD69" t="s">
        <v>1077</v>
      </c>
      <c r="BE69" t="s">
        <v>1078</v>
      </c>
      <c r="BF69" t="s">
        <v>1079</v>
      </c>
      <c r="BG69" t="s">
        <v>1080</v>
      </c>
      <c r="BH69" t="s">
        <v>1081</v>
      </c>
      <c r="BI69" t="s">
        <v>322</v>
      </c>
      <c r="BJ69" t="s">
        <v>1082</v>
      </c>
      <c r="BK69" t="s">
        <v>1083</v>
      </c>
      <c r="CR69" t="s">
        <v>292</v>
      </c>
      <c r="CS69" t="s">
        <v>274</v>
      </c>
      <c r="CT69" t="s">
        <v>256</v>
      </c>
      <c r="CU69" s="11" t="s">
        <v>276</v>
      </c>
      <c r="CV69" t="s">
        <v>274</v>
      </c>
      <c r="CW69" t="s">
        <v>273</v>
      </c>
      <c r="CX69" t="s">
        <v>374</v>
      </c>
      <c r="CY69" t="s">
        <v>374</v>
      </c>
      <c r="CZ69" t="s">
        <v>274</v>
      </c>
      <c r="DA69" t="s">
        <v>274</v>
      </c>
      <c r="DB69" t="s">
        <v>274</v>
      </c>
      <c r="DC69" t="s">
        <v>274</v>
      </c>
      <c r="DD69" t="s">
        <v>274</v>
      </c>
      <c r="DE69" t="s">
        <v>256</v>
      </c>
      <c r="DF69" t="s">
        <v>274</v>
      </c>
      <c r="DG69" t="s">
        <v>274</v>
      </c>
      <c r="DH69" t="s">
        <v>274</v>
      </c>
      <c r="DI69" t="s">
        <v>274</v>
      </c>
      <c r="DJ69" t="s">
        <v>274</v>
      </c>
      <c r="DK69" t="s">
        <v>256</v>
      </c>
      <c r="DL69" t="s">
        <v>324</v>
      </c>
      <c r="DM69" t="s">
        <v>324</v>
      </c>
      <c r="DN69" t="s">
        <v>292</v>
      </c>
      <c r="DO69" t="s">
        <v>422</v>
      </c>
      <c r="DP69" t="s">
        <v>274</v>
      </c>
      <c r="EW69">
        <v>8</v>
      </c>
      <c r="EX69" t="s">
        <v>258</v>
      </c>
      <c r="EY69" t="s">
        <v>258</v>
      </c>
      <c r="EZ69" t="s">
        <v>258</v>
      </c>
      <c r="FA69" t="s">
        <v>259</v>
      </c>
      <c r="FB69" t="s">
        <v>278</v>
      </c>
      <c r="FC69" t="s">
        <v>278</v>
      </c>
      <c r="FD69" t="s">
        <v>278</v>
      </c>
      <c r="FE69" t="s">
        <v>277</v>
      </c>
      <c r="FR69" t="s">
        <v>951</v>
      </c>
      <c r="FS69" t="s">
        <v>259</v>
      </c>
      <c r="FT69" t="s">
        <v>725</v>
      </c>
      <c r="FU69" t="s">
        <v>259</v>
      </c>
      <c r="FV69" t="s">
        <v>1084</v>
      </c>
      <c r="FW69" t="s">
        <v>1085</v>
      </c>
      <c r="FX69" t="s">
        <v>1086</v>
      </c>
      <c r="FY69" t="s">
        <v>259</v>
      </c>
      <c r="GL69" t="s">
        <v>262</v>
      </c>
      <c r="GM69" t="s">
        <v>259</v>
      </c>
      <c r="GN69" t="s">
        <v>262</v>
      </c>
      <c r="GO69" t="s">
        <v>259</v>
      </c>
      <c r="GP69" t="s">
        <v>263</v>
      </c>
      <c r="GQ69" t="s">
        <v>263</v>
      </c>
      <c r="GR69" t="s">
        <v>263</v>
      </c>
      <c r="GS69" t="s">
        <v>259</v>
      </c>
      <c r="HF69" s="5" t="s">
        <v>359</v>
      </c>
      <c r="HG69" t="s">
        <v>655</v>
      </c>
      <c r="HH69" t="s">
        <v>289</v>
      </c>
      <c r="HI69" s="5">
        <v>44866</v>
      </c>
      <c r="HJ69" t="s">
        <v>477</v>
      </c>
      <c r="HK69" s="5">
        <v>45231</v>
      </c>
      <c r="HL69" s="5">
        <v>45323</v>
      </c>
      <c r="HM69" t="s">
        <v>564</v>
      </c>
      <c r="HZ69" t="s">
        <v>1087</v>
      </c>
      <c r="IA69" t="s">
        <v>1088</v>
      </c>
      <c r="IB69" t="s">
        <v>1089</v>
      </c>
      <c r="IC69" t="s">
        <v>322</v>
      </c>
      <c r="ID69" t="s">
        <v>259</v>
      </c>
      <c r="IE69" t="s">
        <v>259</v>
      </c>
      <c r="IF69" t="s">
        <v>1082</v>
      </c>
      <c r="IG69" t="s">
        <v>1083</v>
      </c>
    </row>
    <row r="70" spans="1:246" hidden="1" x14ac:dyDescent="0.3">
      <c r="A70">
        <v>1513019</v>
      </c>
      <c r="B70" t="s">
        <v>1090</v>
      </c>
      <c r="D70">
        <v>1</v>
      </c>
      <c r="E70" t="s">
        <v>3306</v>
      </c>
      <c r="F70">
        <v>3</v>
      </c>
      <c r="G70">
        <v>0</v>
      </c>
      <c r="H70">
        <v>0</v>
      </c>
      <c r="I70">
        <v>2017</v>
      </c>
      <c r="J70" s="3">
        <v>60.09</v>
      </c>
      <c r="K70" s="3">
        <v>66.099999999999994</v>
      </c>
      <c r="L70">
        <f t="shared" si="19"/>
        <v>2</v>
      </c>
      <c r="M70">
        <v>2019</v>
      </c>
      <c r="N70">
        <f>COUNTIFS(CR70:EV70,"=university")</f>
        <v>0</v>
      </c>
      <c r="O70">
        <v>0</v>
      </c>
      <c r="P70">
        <f>COUNTIFS(CR70:EV70,"=*government**")</f>
        <v>1</v>
      </c>
      <c r="Q70">
        <f t="shared" si="31"/>
        <v>0</v>
      </c>
      <c r="R70">
        <f>COUNTIF(CR70:EV70,"*angel*")</f>
        <v>1</v>
      </c>
      <c r="S70">
        <f>COUNTIF(CR70:EV70,"*family_office*")</f>
        <v>2</v>
      </c>
      <c r="T70">
        <v>2</v>
      </c>
      <c r="U70">
        <f>COUNTIF(CR70:EV70,"*accelerator*")</f>
        <v>0</v>
      </c>
      <c r="V70">
        <f>COUNTIF(CR70:EV70,"*corporate*")</f>
        <v>3</v>
      </c>
      <c r="W70">
        <f t="shared" si="20"/>
        <v>0</v>
      </c>
      <c r="X70">
        <f>COUNTIF(CR70:EV70,"*crowdfunding*")</f>
        <v>0</v>
      </c>
      <c r="Y70">
        <f>COUNTIF(CR70:EV70,"*venture_capital*")</f>
        <v>7</v>
      </c>
      <c r="Z70">
        <v>11</v>
      </c>
      <c r="AA70">
        <f t="shared" si="21"/>
        <v>1</v>
      </c>
      <c r="AB70">
        <f t="shared" si="22"/>
        <v>0</v>
      </c>
      <c r="AC70">
        <f t="shared" si="23"/>
        <v>1</v>
      </c>
      <c r="AD70">
        <f t="shared" si="24"/>
        <v>0</v>
      </c>
      <c r="AE70">
        <f t="shared" si="25"/>
        <v>0</v>
      </c>
      <c r="AF70">
        <f t="shared" si="26"/>
        <v>0</v>
      </c>
      <c r="AG70">
        <f t="shared" si="27"/>
        <v>0</v>
      </c>
      <c r="AH70">
        <f t="shared" si="28"/>
        <v>0</v>
      </c>
      <c r="AI70" t="s">
        <v>366</v>
      </c>
      <c r="AJ70" t="s">
        <v>250</v>
      </c>
      <c r="AM70" t="s">
        <v>1091</v>
      </c>
      <c r="AN70" t="s">
        <v>1092</v>
      </c>
      <c r="AO70" t="s">
        <v>1093</v>
      </c>
      <c r="AP70" t="s">
        <v>1094</v>
      </c>
      <c r="AQ70" t="s">
        <v>1095</v>
      </c>
      <c r="AR70" t="s">
        <v>1096</v>
      </c>
      <c r="AS70" t="s">
        <v>1097</v>
      </c>
      <c r="AT70" t="s">
        <v>1098</v>
      </c>
      <c r="AU70" t="s">
        <v>1099</v>
      </c>
      <c r="AV70" t="s">
        <v>1100</v>
      </c>
      <c r="AW70" t="s">
        <v>1101</v>
      </c>
      <c r="AX70" t="s">
        <v>1102</v>
      </c>
      <c r="AY70" t="s">
        <v>344</v>
      </c>
      <c r="CR70" t="s">
        <v>274</v>
      </c>
      <c r="CS70" t="s">
        <v>273</v>
      </c>
      <c r="CT70" t="s">
        <v>423</v>
      </c>
      <c r="CU70" t="s">
        <v>323</v>
      </c>
      <c r="CV70" t="s">
        <v>274</v>
      </c>
      <c r="CW70" t="s">
        <v>274</v>
      </c>
      <c r="CX70" t="s">
        <v>374</v>
      </c>
      <c r="CY70" t="s">
        <v>274</v>
      </c>
      <c r="CZ70" t="s">
        <v>324</v>
      </c>
      <c r="DA70" t="s">
        <v>324</v>
      </c>
      <c r="DB70" t="s">
        <v>987</v>
      </c>
      <c r="DC70" t="s">
        <v>273</v>
      </c>
      <c r="DD70" t="s">
        <v>276</v>
      </c>
      <c r="EW70">
        <v>7</v>
      </c>
      <c r="EX70" t="s">
        <v>258</v>
      </c>
      <c r="EY70" t="s">
        <v>258</v>
      </c>
      <c r="EZ70" t="s">
        <v>347</v>
      </c>
      <c r="FA70" t="s">
        <v>277</v>
      </c>
      <c r="FB70" t="s">
        <v>277</v>
      </c>
      <c r="FC70" t="s">
        <v>347</v>
      </c>
      <c r="FD70" t="s">
        <v>349</v>
      </c>
      <c r="FR70">
        <v>1</v>
      </c>
      <c r="FS70" t="s">
        <v>259</v>
      </c>
      <c r="FT70">
        <v>22</v>
      </c>
      <c r="FU70">
        <v>1</v>
      </c>
      <c r="FV70" t="s">
        <v>259</v>
      </c>
      <c r="FW70">
        <v>42</v>
      </c>
      <c r="FX70">
        <v>44</v>
      </c>
      <c r="GL70" t="s">
        <v>302</v>
      </c>
      <c r="GM70" t="s">
        <v>259</v>
      </c>
      <c r="GN70" t="s">
        <v>262</v>
      </c>
      <c r="GO70" t="s">
        <v>262</v>
      </c>
      <c r="GP70" t="s">
        <v>259</v>
      </c>
      <c r="GQ70" t="s">
        <v>262</v>
      </c>
      <c r="GR70" t="s">
        <v>262</v>
      </c>
      <c r="HF70" t="s">
        <v>453</v>
      </c>
      <c r="HG70" s="5">
        <v>43891</v>
      </c>
      <c r="HH70" t="s">
        <v>360</v>
      </c>
      <c r="HI70" t="s">
        <v>754</v>
      </c>
      <c r="HJ70" t="s">
        <v>289</v>
      </c>
      <c r="HK70" s="5" t="s">
        <v>304</v>
      </c>
      <c r="HL70" t="s">
        <v>332</v>
      </c>
      <c r="HZ70" t="s">
        <v>1093</v>
      </c>
      <c r="IA70" t="s">
        <v>1093</v>
      </c>
      <c r="IB70" t="s">
        <v>1103</v>
      </c>
      <c r="IC70" t="s">
        <v>1097</v>
      </c>
      <c r="ID70" t="s">
        <v>1098</v>
      </c>
      <c r="IE70" t="s">
        <v>1104</v>
      </c>
      <c r="IF70" t="s">
        <v>344</v>
      </c>
    </row>
    <row r="71" spans="1:246" hidden="1" x14ac:dyDescent="0.3">
      <c r="A71">
        <v>1814174</v>
      </c>
      <c r="B71" t="s">
        <v>1105</v>
      </c>
      <c r="C71">
        <v>1</v>
      </c>
      <c r="E71" t="s">
        <v>3304</v>
      </c>
      <c r="F71">
        <v>3</v>
      </c>
      <c r="G71">
        <v>2</v>
      </c>
      <c r="H71">
        <v>0</v>
      </c>
      <c r="I71">
        <v>2018</v>
      </c>
      <c r="J71" s="3">
        <v>5.55</v>
      </c>
      <c r="K71" s="3">
        <v>6</v>
      </c>
      <c r="L71">
        <f t="shared" si="19"/>
        <v>1</v>
      </c>
      <c r="M71">
        <v>2019</v>
      </c>
      <c r="N71">
        <f t="shared" si="29"/>
        <v>0</v>
      </c>
      <c r="O71">
        <v>0</v>
      </c>
      <c r="P71">
        <f t="shared" si="30"/>
        <v>3</v>
      </c>
      <c r="Q71">
        <f t="shared" si="31"/>
        <v>0</v>
      </c>
      <c r="R71">
        <f t="shared" si="32"/>
        <v>0</v>
      </c>
      <c r="S71">
        <f t="shared" si="33"/>
        <v>0</v>
      </c>
      <c r="T71">
        <v>0</v>
      </c>
      <c r="U71">
        <f t="shared" si="34"/>
        <v>0</v>
      </c>
      <c r="V71">
        <f t="shared" si="35"/>
        <v>1</v>
      </c>
      <c r="W71">
        <f t="shared" si="20"/>
        <v>0</v>
      </c>
      <c r="X71">
        <f t="shared" si="36"/>
        <v>0</v>
      </c>
      <c r="Y71">
        <f t="shared" si="37"/>
        <v>1</v>
      </c>
      <c r="Z71">
        <v>1</v>
      </c>
      <c r="AA71">
        <f t="shared" si="21"/>
        <v>1</v>
      </c>
      <c r="AB71">
        <f t="shared" si="22"/>
        <v>0</v>
      </c>
      <c r="AC71">
        <f t="shared" si="23"/>
        <v>0</v>
      </c>
      <c r="AD71">
        <f t="shared" si="24"/>
        <v>0</v>
      </c>
      <c r="AE71">
        <f t="shared" si="25"/>
        <v>0</v>
      </c>
      <c r="AF71">
        <f t="shared" si="26"/>
        <v>0</v>
      </c>
      <c r="AG71">
        <f t="shared" si="27"/>
        <v>0</v>
      </c>
      <c r="AH71">
        <f t="shared" si="28"/>
        <v>0</v>
      </c>
      <c r="AI71" t="s">
        <v>250</v>
      </c>
      <c r="AM71" t="s">
        <v>1106</v>
      </c>
      <c r="AN71" t="s">
        <v>1107</v>
      </c>
      <c r="AO71" t="s">
        <v>1108</v>
      </c>
      <c r="AP71" t="s">
        <v>1109</v>
      </c>
      <c r="AQ71" t="s">
        <v>1110</v>
      </c>
      <c r="CR71" t="s">
        <v>274</v>
      </c>
      <c r="CS71" t="s">
        <v>324</v>
      </c>
      <c r="CT71" t="s">
        <v>299</v>
      </c>
      <c r="CU71" t="s">
        <v>299</v>
      </c>
      <c r="CV71" t="s">
        <v>299</v>
      </c>
      <c r="EW71">
        <v>10</v>
      </c>
      <c r="EX71" t="s">
        <v>278</v>
      </c>
      <c r="EY71" t="s">
        <v>258</v>
      </c>
      <c r="EZ71" t="s">
        <v>258</v>
      </c>
      <c r="FA71" t="s">
        <v>278</v>
      </c>
      <c r="FB71" t="s">
        <v>258</v>
      </c>
      <c r="FC71" t="s">
        <v>258</v>
      </c>
      <c r="FD71" t="s">
        <v>258</v>
      </c>
      <c r="FE71" t="s">
        <v>278</v>
      </c>
      <c r="FF71" t="s">
        <v>278</v>
      </c>
      <c r="FG71" t="s">
        <v>258</v>
      </c>
      <c r="FR71" t="s">
        <v>602</v>
      </c>
      <c r="FS71" t="s">
        <v>586</v>
      </c>
      <c r="FT71" t="s">
        <v>905</v>
      </c>
      <c r="FU71" t="s">
        <v>281</v>
      </c>
      <c r="FV71" t="s">
        <v>439</v>
      </c>
      <c r="FW71" t="s">
        <v>493</v>
      </c>
      <c r="FX71" t="s">
        <v>667</v>
      </c>
      <c r="FY71" t="s">
        <v>752</v>
      </c>
      <c r="FZ71" t="s">
        <v>1034</v>
      </c>
      <c r="GA71">
        <v>1</v>
      </c>
      <c r="GL71" t="s">
        <v>263</v>
      </c>
      <c r="GM71" t="s">
        <v>263</v>
      </c>
      <c r="GN71" t="s">
        <v>263</v>
      </c>
      <c r="GO71" t="s">
        <v>263</v>
      </c>
      <c r="GP71" t="s">
        <v>263</v>
      </c>
      <c r="GQ71" t="s">
        <v>263</v>
      </c>
      <c r="GR71" t="s">
        <v>263</v>
      </c>
      <c r="GS71" t="s">
        <v>263</v>
      </c>
      <c r="GT71" t="s">
        <v>263</v>
      </c>
      <c r="GU71" t="s">
        <v>263</v>
      </c>
      <c r="HF71" t="s">
        <v>739</v>
      </c>
      <c r="HG71" s="5">
        <v>43770</v>
      </c>
      <c r="HH71" t="s">
        <v>360</v>
      </c>
      <c r="HI71" s="5" t="s">
        <v>485</v>
      </c>
      <c r="HJ71" s="5">
        <v>44501</v>
      </c>
      <c r="HK71" s="5" t="s">
        <v>289</v>
      </c>
      <c r="HL71" s="5" t="s">
        <v>448</v>
      </c>
      <c r="HM71" s="5" t="s">
        <v>448</v>
      </c>
      <c r="HN71" s="5" t="s">
        <v>741</v>
      </c>
      <c r="HO71" s="5">
        <v>45017</v>
      </c>
      <c r="HZ71" t="s">
        <v>259</v>
      </c>
      <c r="IA71" t="s">
        <v>259</v>
      </c>
      <c r="IB71" t="s">
        <v>1106</v>
      </c>
      <c r="IC71" t="s">
        <v>1107</v>
      </c>
      <c r="ID71" t="s">
        <v>1111</v>
      </c>
      <c r="IE71" t="s">
        <v>1106</v>
      </c>
      <c r="IF71" t="s">
        <v>1111</v>
      </c>
      <c r="IG71" t="s">
        <v>1109</v>
      </c>
      <c r="IH71" t="s">
        <v>1110</v>
      </c>
      <c r="II71" t="s">
        <v>259</v>
      </c>
    </row>
    <row r="72" spans="1:246" hidden="1" x14ac:dyDescent="0.3">
      <c r="A72">
        <v>1768004</v>
      </c>
      <c r="B72" t="s">
        <v>1112</v>
      </c>
      <c r="C72">
        <v>1</v>
      </c>
      <c r="E72" t="s">
        <v>3316</v>
      </c>
      <c r="F72">
        <v>2</v>
      </c>
      <c r="G72">
        <v>0</v>
      </c>
      <c r="H72">
        <v>0</v>
      </c>
      <c r="I72">
        <v>2019</v>
      </c>
      <c r="J72" s="3">
        <v>27.45</v>
      </c>
      <c r="K72" s="3">
        <v>30.2</v>
      </c>
      <c r="L72">
        <f t="shared" si="19"/>
        <v>0</v>
      </c>
      <c r="M72">
        <v>2019</v>
      </c>
      <c r="N72">
        <f t="shared" si="29"/>
        <v>0</v>
      </c>
      <c r="O72">
        <v>0</v>
      </c>
      <c r="P72">
        <f t="shared" si="30"/>
        <v>2</v>
      </c>
      <c r="Q72">
        <f t="shared" si="31"/>
        <v>0</v>
      </c>
      <c r="R72">
        <f t="shared" si="32"/>
        <v>3</v>
      </c>
      <c r="S72">
        <f t="shared" si="33"/>
        <v>1</v>
      </c>
      <c r="T72">
        <v>4</v>
      </c>
      <c r="U72">
        <f t="shared" si="34"/>
        <v>1</v>
      </c>
      <c r="V72">
        <f t="shared" si="35"/>
        <v>1</v>
      </c>
      <c r="W72">
        <f t="shared" si="20"/>
        <v>0</v>
      </c>
      <c r="X72">
        <f t="shared" si="36"/>
        <v>0</v>
      </c>
      <c r="Y72">
        <f t="shared" si="37"/>
        <v>14</v>
      </c>
      <c r="Z72">
        <v>11</v>
      </c>
      <c r="AA72">
        <f t="shared" si="21"/>
        <v>1</v>
      </c>
      <c r="AB72">
        <f t="shared" si="22"/>
        <v>0</v>
      </c>
      <c r="AC72">
        <f t="shared" si="23"/>
        <v>1</v>
      </c>
      <c r="AD72">
        <f t="shared" si="24"/>
        <v>0</v>
      </c>
      <c r="AE72">
        <f t="shared" si="25"/>
        <v>0</v>
      </c>
      <c r="AF72">
        <f t="shared" si="26"/>
        <v>0</v>
      </c>
      <c r="AG72">
        <f t="shared" si="27"/>
        <v>0</v>
      </c>
      <c r="AH72">
        <f t="shared" si="28"/>
        <v>0</v>
      </c>
      <c r="AI72" t="s">
        <v>366</v>
      </c>
      <c r="AJ72" t="s">
        <v>250</v>
      </c>
      <c r="AM72" t="s">
        <v>312</v>
      </c>
      <c r="AN72" t="s">
        <v>1113</v>
      </c>
      <c r="AO72" t="s">
        <v>1114</v>
      </c>
      <c r="AP72" t="s">
        <v>936</v>
      </c>
      <c r="AQ72" t="s">
        <v>1115</v>
      </c>
      <c r="AR72" t="s">
        <v>315</v>
      </c>
      <c r="AS72" t="s">
        <v>1116</v>
      </c>
      <c r="AT72" t="s">
        <v>1117</v>
      </c>
      <c r="AU72" t="s">
        <v>1118</v>
      </c>
      <c r="AV72" t="s">
        <v>1119</v>
      </c>
      <c r="AW72" t="s">
        <v>986</v>
      </c>
      <c r="AX72" t="s">
        <v>1120</v>
      </c>
      <c r="AY72" t="s">
        <v>296</v>
      </c>
      <c r="AZ72" t="s">
        <v>532</v>
      </c>
      <c r="BA72" t="s">
        <v>1121</v>
      </c>
      <c r="BB72" t="s">
        <v>1122</v>
      </c>
      <c r="BC72" t="s">
        <v>1123</v>
      </c>
      <c r="BD72" t="s">
        <v>1124</v>
      </c>
      <c r="BE72" t="s">
        <v>1125</v>
      </c>
      <c r="BF72" t="s">
        <v>935</v>
      </c>
      <c r="BG72" t="s">
        <v>1126</v>
      </c>
      <c r="CR72" t="s">
        <v>274</v>
      </c>
      <c r="CS72" t="s">
        <v>274</v>
      </c>
      <c r="CT72" t="s">
        <v>273</v>
      </c>
      <c r="CU72" t="s">
        <v>274</v>
      </c>
      <c r="CV72" t="s">
        <v>274</v>
      </c>
      <c r="CW72" t="s">
        <v>292</v>
      </c>
      <c r="CX72" t="s">
        <v>274</v>
      </c>
      <c r="CY72" t="s">
        <v>274</v>
      </c>
      <c r="CZ72" t="s">
        <v>274</v>
      </c>
      <c r="DA72" t="s">
        <v>274</v>
      </c>
      <c r="DB72" t="s">
        <v>987</v>
      </c>
      <c r="DC72" t="s">
        <v>274</v>
      </c>
      <c r="DD72" t="s">
        <v>299</v>
      </c>
      <c r="DE72" t="s">
        <v>374</v>
      </c>
      <c r="DF72" t="s">
        <v>274</v>
      </c>
      <c r="DG72" t="s">
        <v>274</v>
      </c>
      <c r="DH72" t="s">
        <v>273</v>
      </c>
      <c r="DI72" t="s">
        <v>374</v>
      </c>
      <c r="DJ72" t="s">
        <v>374</v>
      </c>
      <c r="DK72" t="s">
        <v>299</v>
      </c>
      <c r="DL72" t="s">
        <v>324</v>
      </c>
      <c r="EW72">
        <v>5</v>
      </c>
      <c r="EX72" t="s">
        <v>258</v>
      </c>
      <c r="EY72" t="s">
        <v>259</v>
      </c>
      <c r="EZ72" t="s">
        <v>300</v>
      </c>
      <c r="FA72" t="s">
        <v>347</v>
      </c>
      <c r="FB72" t="s">
        <v>277</v>
      </c>
      <c r="FR72" t="s">
        <v>1127</v>
      </c>
      <c r="FS72" t="s">
        <v>259</v>
      </c>
      <c r="FT72" t="s">
        <v>259</v>
      </c>
      <c r="FU72">
        <v>25</v>
      </c>
      <c r="FV72" t="s">
        <v>259</v>
      </c>
      <c r="GL72" t="s">
        <v>262</v>
      </c>
      <c r="GM72" t="s">
        <v>259</v>
      </c>
      <c r="GN72" t="s">
        <v>259</v>
      </c>
      <c r="GO72" t="s">
        <v>262</v>
      </c>
      <c r="GP72" t="s">
        <v>259</v>
      </c>
      <c r="HF72" s="5" t="s">
        <v>453</v>
      </c>
      <c r="HG72" s="5" t="s">
        <v>516</v>
      </c>
      <c r="HH72" t="s">
        <v>516</v>
      </c>
      <c r="HI72" s="5">
        <v>44287</v>
      </c>
      <c r="HJ72" t="s">
        <v>332</v>
      </c>
      <c r="HZ72" t="s">
        <v>1128</v>
      </c>
      <c r="IA72" t="s">
        <v>1129</v>
      </c>
      <c r="IB72" t="s">
        <v>296</v>
      </c>
      <c r="IC72" t="s">
        <v>1130</v>
      </c>
      <c r="ID72" t="s">
        <v>1131</v>
      </c>
    </row>
    <row r="73" spans="1:246" x14ac:dyDescent="0.3">
      <c r="A73">
        <v>1511818</v>
      </c>
      <c r="B73" t="s">
        <v>1132</v>
      </c>
      <c r="D73">
        <v>1</v>
      </c>
      <c r="E73" t="s">
        <v>3313</v>
      </c>
      <c r="F73">
        <v>3</v>
      </c>
      <c r="G73">
        <v>2</v>
      </c>
      <c r="H73">
        <v>0</v>
      </c>
      <c r="I73">
        <v>2018</v>
      </c>
      <c r="J73" s="3">
        <v>7.12</v>
      </c>
      <c r="K73" s="3">
        <v>7.83</v>
      </c>
      <c r="L73">
        <f t="shared" si="19"/>
        <v>0</v>
      </c>
      <c r="M73">
        <v>2018</v>
      </c>
      <c r="N73">
        <f>COUNTIFS(CS73:EV73,"=university")</f>
        <v>1</v>
      </c>
      <c r="O73">
        <v>1</v>
      </c>
      <c r="P73">
        <f>COUNTIFS(CS73:EV73,"=*government**")</f>
        <v>0</v>
      </c>
      <c r="Q73">
        <f>COUNTIFS(AN73:CQ73,"=*European Innovation Council*")</f>
        <v>0</v>
      </c>
      <c r="R73">
        <f>COUNTIF(CS73:EV73,"*angel*")</f>
        <v>0</v>
      </c>
      <c r="S73">
        <f>COUNTIF(CS73:EV73,"*family_office*")</f>
        <v>0</v>
      </c>
      <c r="T73">
        <v>0</v>
      </c>
      <c r="U73">
        <f>COUNTIF(CS73:EV73,"*accelerator*")</f>
        <v>1</v>
      </c>
      <c r="V73">
        <f>COUNTIF(CS73:EV73,"*corporate*")</f>
        <v>2</v>
      </c>
      <c r="W73">
        <f t="shared" si="20"/>
        <v>0</v>
      </c>
      <c r="X73">
        <f>COUNTIF(CS73:EV73,"*crowdfunding*")</f>
        <v>0</v>
      </c>
      <c r="Y73">
        <f>COUNTIF(CS73:EV73,"*venture_capital*")</f>
        <v>1</v>
      </c>
      <c r="Z73">
        <v>1</v>
      </c>
      <c r="AA73">
        <f t="shared" si="21"/>
        <v>1</v>
      </c>
      <c r="AB73">
        <f t="shared" si="22"/>
        <v>1</v>
      </c>
      <c r="AC73">
        <f t="shared" si="23"/>
        <v>0</v>
      </c>
      <c r="AD73">
        <f t="shared" si="24"/>
        <v>0</v>
      </c>
      <c r="AE73">
        <f t="shared" si="25"/>
        <v>0</v>
      </c>
      <c r="AF73">
        <f t="shared" si="26"/>
        <v>0</v>
      </c>
      <c r="AG73">
        <f t="shared" si="27"/>
        <v>0</v>
      </c>
      <c r="AH73">
        <f t="shared" si="28"/>
        <v>0</v>
      </c>
      <c r="AI73" t="s">
        <v>250</v>
      </c>
      <c r="AJ73" t="s">
        <v>292</v>
      </c>
      <c r="AM73" t="s">
        <v>1133</v>
      </c>
      <c r="AN73" t="s">
        <v>956</v>
      </c>
      <c r="AO73" t="s">
        <v>581</v>
      </c>
      <c r="AP73" t="s">
        <v>582</v>
      </c>
      <c r="AQ73" t="s">
        <v>1134</v>
      </c>
      <c r="AR73" t="s">
        <v>1135</v>
      </c>
      <c r="CR73" t="s">
        <v>274</v>
      </c>
      <c r="CS73" t="s">
        <v>254</v>
      </c>
      <c r="CT73" t="s">
        <v>292</v>
      </c>
      <c r="CU73" t="s">
        <v>274</v>
      </c>
      <c r="CV73" t="s">
        <v>323</v>
      </c>
      <c r="CW73" t="s">
        <v>324</v>
      </c>
      <c r="EW73">
        <v>6</v>
      </c>
      <c r="EX73" t="s">
        <v>257</v>
      </c>
      <c r="EY73" t="s">
        <v>300</v>
      </c>
      <c r="EZ73" t="s">
        <v>278</v>
      </c>
      <c r="FA73" t="s">
        <v>277</v>
      </c>
      <c r="FB73" t="s">
        <v>347</v>
      </c>
      <c r="FC73" t="s">
        <v>889</v>
      </c>
      <c r="FR73" t="s">
        <v>259</v>
      </c>
      <c r="FS73" t="s">
        <v>259</v>
      </c>
      <c r="FT73" t="s">
        <v>586</v>
      </c>
      <c r="FU73" t="s">
        <v>1136</v>
      </c>
      <c r="FV73" t="s">
        <v>928</v>
      </c>
      <c r="FW73" t="s">
        <v>259</v>
      </c>
      <c r="GL73" t="s">
        <v>259</v>
      </c>
      <c r="GM73" t="s">
        <v>259</v>
      </c>
      <c r="GN73" t="s">
        <v>587</v>
      </c>
      <c r="GO73" t="s">
        <v>262</v>
      </c>
      <c r="GP73" t="s">
        <v>262</v>
      </c>
      <c r="GQ73" t="s">
        <v>259</v>
      </c>
      <c r="HF73" s="5" t="s">
        <v>376</v>
      </c>
      <c r="HG73" s="5" t="s">
        <v>376</v>
      </c>
      <c r="HH73" t="s">
        <v>1024</v>
      </c>
      <c r="HI73" s="5">
        <v>43497</v>
      </c>
      <c r="HJ73" s="5">
        <v>44501</v>
      </c>
      <c r="HK73" s="5" t="s">
        <v>929</v>
      </c>
      <c r="HZ73" t="s">
        <v>956</v>
      </c>
      <c r="IA73" t="s">
        <v>581</v>
      </c>
      <c r="IB73" t="s">
        <v>582</v>
      </c>
      <c r="IC73" t="s">
        <v>582</v>
      </c>
      <c r="ID73" t="s">
        <v>1134</v>
      </c>
      <c r="IE73" t="s">
        <v>1135</v>
      </c>
    </row>
    <row r="74" spans="1:246" hidden="1" x14ac:dyDescent="0.3">
      <c r="A74">
        <v>912526</v>
      </c>
      <c r="B74" t="s">
        <v>1137</v>
      </c>
      <c r="C74">
        <v>1</v>
      </c>
      <c r="E74" t="s">
        <v>3319</v>
      </c>
      <c r="F74">
        <v>3</v>
      </c>
      <c r="G74">
        <v>1</v>
      </c>
      <c r="H74">
        <v>1</v>
      </c>
      <c r="I74">
        <v>2015</v>
      </c>
      <c r="J74" s="3">
        <v>23.41</v>
      </c>
      <c r="K74" s="3">
        <v>25.3</v>
      </c>
      <c r="L74">
        <f t="shared" si="19"/>
        <v>2</v>
      </c>
      <c r="M74">
        <v>2017</v>
      </c>
      <c r="N74">
        <f t="shared" si="29"/>
        <v>0</v>
      </c>
      <c r="O74">
        <v>0</v>
      </c>
      <c r="P74">
        <f t="shared" si="30"/>
        <v>3</v>
      </c>
      <c r="Q74">
        <f t="shared" si="31"/>
        <v>1</v>
      </c>
      <c r="R74">
        <f t="shared" si="32"/>
        <v>0</v>
      </c>
      <c r="S74">
        <f t="shared" si="33"/>
        <v>0</v>
      </c>
      <c r="T74">
        <v>0</v>
      </c>
      <c r="U74">
        <f t="shared" si="34"/>
        <v>4</v>
      </c>
      <c r="V74">
        <f t="shared" si="35"/>
        <v>2</v>
      </c>
      <c r="W74">
        <f t="shared" si="20"/>
        <v>0</v>
      </c>
      <c r="X74">
        <f t="shared" si="36"/>
        <v>0</v>
      </c>
      <c r="Y74">
        <f t="shared" si="37"/>
        <v>3</v>
      </c>
      <c r="Z74">
        <v>2</v>
      </c>
      <c r="AA74">
        <f t="shared" si="21"/>
        <v>1</v>
      </c>
      <c r="AB74">
        <f t="shared" si="22"/>
        <v>1</v>
      </c>
      <c r="AC74">
        <f t="shared" si="23"/>
        <v>0</v>
      </c>
      <c r="AD74">
        <f t="shared" si="24"/>
        <v>0</v>
      </c>
      <c r="AE74">
        <f t="shared" si="25"/>
        <v>0</v>
      </c>
      <c r="AF74">
        <f t="shared" si="26"/>
        <v>0</v>
      </c>
      <c r="AG74">
        <f t="shared" si="27"/>
        <v>0</v>
      </c>
      <c r="AH74">
        <f t="shared" si="28"/>
        <v>0</v>
      </c>
      <c r="AI74" t="s">
        <v>250</v>
      </c>
      <c r="AJ74" t="s">
        <v>292</v>
      </c>
      <c r="AM74" t="s">
        <v>1138</v>
      </c>
      <c r="AN74" t="s">
        <v>1139</v>
      </c>
      <c r="AO74" t="s">
        <v>1140</v>
      </c>
      <c r="AP74" t="s">
        <v>1141</v>
      </c>
      <c r="AQ74" t="s">
        <v>1142</v>
      </c>
      <c r="AR74" t="s">
        <v>335</v>
      </c>
      <c r="AS74" t="s">
        <v>1143</v>
      </c>
      <c r="AT74" t="s">
        <v>296</v>
      </c>
      <c r="AU74" t="s">
        <v>1144</v>
      </c>
      <c r="AV74" t="s">
        <v>344</v>
      </c>
      <c r="AW74" t="s">
        <v>297</v>
      </c>
      <c r="AX74" t="s">
        <v>1145</v>
      </c>
      <c r="AY74" t="s">
        <v>977</v>
      </c>
      <c r="CR74" t="s">
        <v>292</v>
      </c>
      <c r="CS74" t="s">
        <v>292</v>
      </c>
      <c r="CT74" t="s">
        <v>274</v>
      </c>
      <c r="CU74" t="s">
        <v>324</v>
      </c>
      <c r="CV74" t="s">
        <v>324</v>
      </c>
      <c r="CW74" t="s">
        <v>299</v>
      </c>
      <c r="CX74" t="s">
        <v>274</v>
      </c>
      <c r="CY74" t="s">
        <v>299</v>
      </c>
      <c r="CZ74" t="s">
        <v>274</v>
      </c>
      <c r="DA74" t="s">
        <v>276</v>
      </c>
      <c r="DB74" t="s">
        <v>292</v>
      </c>
      <c r="DC74" t="s">
        <v>505</v>
      </c>
      <c r="DD74" t="s">
        <v>292</v>
      </c>
      <c r="EW74">
        <v>10</v>
      </c>
      <c r="EX74" t="s">
        <v>277</v>
      </c>
      <c r="EY74" t="s">
        <v>278</v>
      </c>
      <c r="EZ74" t="s">
        <v>278</v>
      </c>
      <c r="FA74" t="s">
        <v>258</v>
      </c>
      <c r="FB74" t="s">
        <v>278</v>
      </c>
      <c r="FC74" t="s">
        <v>258</v>
      </c>
      <c r="FD74" t="s">
        <v>258</v>
      </c>
      <c r="FE74" t="s">
        <v>300</v>
      </c>
      <c r="FF74" t="s">
        <v>347</v>
      </c>
      <c r="FG74" t="s">
        <v>300</v>
      </c>
      <c r="FR74" t="s">
        <v>259</v>
      </c>
      <c r="FS74" t="s">
        <v>1146</v>
      </c>
      <c r="FT74" t="s">
        <v>326</v>
      </c>
      <c r="FU74">
        <v>1</v>
      </c>
      <c r="FV74" t="s">
        <v>284</v>
      </c>
      <c r="FW74" t="s">
        <v>1147</v>
      </c>
      <c r="FX74" t="s">
        <v>602</v>
      </c>
      <c r="FY74" t="s">
        <v>259</v>
      </c>
      <c r="FZ74" t="s">
        <v>1148</v>
      </c>
      <c r="GA74" t="s">
        <v>979</v>
      </c>
      <c r="GL74" t="s">
        <v>259</v>
      </c>
      <c r="GM74" t="s">
        <v>302</v>
      </c>
      <c r="GN74" t="s">
        <v>262</v>
      </c>
      <c r="GO74" t="s">
        <v>302</v>
      </c>
      <c r="GP74" t="s">
        <v>302</v>
      </c>
      <c r="GQ74" t="s">
        <v>302</v>
      </c>
      <c r="GR74" t="s">
        <v>302</v>
      </c>
      <c r="GS74" t="s">
        <v>259</v>
      </c>
      <c r="GT74" t="s">
        <v>302</v>
      </c>
      <c r="GU74" t="s">
        <v>302</v>
      </c>
      <c r="HF74" s="5" t="s">
        <v>515</v>
      </c>
      <c r="HG74" s="5">
        <v>42795</v>
      </c>
      <c r="HH74" t="s">
        <v>1149</v>
      </c>
      <c r="HI74" s="5">
        <v>43040</v>
      </c>
      <c r="HJ74" s="5">
        <v>43040</v>
      </c>
      <c r="HK74" s="5" t="s">
        <v>590</v>
      </c>
      <c r="HL74" s="5" t="s">
        <v>447</v>
      </c>
      <c r="HM74" s="5" t="s">
        <v>304</v>
      </c>
      <c r="HN74" s="5" t="s">
        <v>332</v>
      </c>
      <c r="HO74" s="5" t="s">
        <v>305</v>
      </c>
      <c r="HZ74" t="s">
        <v>1150</v>
      </c>
      <c r="IA74" t="s">
        <v>335</v>
      </c>
      <c r="IB74" t="s">
        <v>259</v>
      </c>
      <c r="IC74" t="s">
        <v>1143</v>
      </c>
      <c r="ID74" t="s">
        <v>296</v>
      </c>
      <c r="IE74" t="s">
        <v>1151</v>
      </c>
      <c r="IF74" t="s">
        <v>344</v>
      </c>
      <c r="IG74" t="s">
        <v>307</v>
      </c>
      <c r="IH74" t="s">
        <v>1152</v>
      </c>
      <c r="II74" t="s">
        <v>981</v>
      </c>
    </row>
    <row r="75" spans="1:246" hidden="1" x14ac:dyDescent="0.3">
      <c r="A75">
        <v>3925999</v>
      </c>
      <c r="B75" t="s">
        <v>1153</v>
      </c>
      <c r="D75">
        <v>1</v>
      </c>
      <c r="E75" t="s">
        <v>3304</v>
      </c>
      <c r="G75">
        <v>0</v>
      </c>
      <c r="H75">
        <v>0</v>
      </c>
      <c r="I75">
        <v>2014</v>
      </c>
      <c r="J75" s="3">
        <v>3.78</v>
      </c>
      <c r="K75" s="3">
        <v>4.16</v>
      </c>
      <c r="L75">
        <f t="shared" si="19"/>
        <v>8</v>
      </c>
      <c r="M75">
        <v>2022</v>
      </c>
      <c r="N75">
        <f>COUNTIFS(CS75:EV75,"=university")</f>
        <v>0</v>
      </c>
      <c r="O75">
        <v>0</v>
      </c>
      <c r="P75">
        <f>COUNTIFS(CS75:EV75,"=*government**")</f>
        <v>0</v>
      </c>
      <c r="Q75">
        <f>COUNTIFS(AN75:CR75,"=*European Innovation Council*")</f>
        <v>0</v>
      </c>
      <c r="R75">
        <f>COUNTIF(CS75:EV75,"*angel*")</f>
        <v>0</v>
      </c>
      <c r="S75">
        <f>COUNTIF(CS75:EV75,"*family_office*")</f>
        <v>0</v>
      </c>
      <c r="T75">
        <v>0</v>
      </c>
      <c r="U75">
        <f>COUNTIF(CS75:EV75,"*accelerator*")</f>
        <v>1</v>
      </c>
      <c r="V75">
        <f>COUNTIF(CS75:EV75,"*corporate*")</f>
        <v>1</v>
      </c>
      <c r="W75">
        <f t="shared" si="20"/>
        <v>0</v>
      </c>
      <c r="X75">
        <f>COUNTIF(CS75:EV75,"*crowdfunding*")</f>
        <v>0</v>
      </c>
      <c r="Y75">
        <f>COUNTIF(CS75:EV75,"*venture_capital*")</f>
        <v>2</v>
      </c>
      <c r="Z75">
        <v>2</v>
      </c>
      <c r="AA75">
        <f>COUNTIFS(AI75:AM75,"=Venture Capital")</f>
        <v>1</v>
      </c>
      <c r="AB75">
        <f>COUNTIFS(AI75:AM75,"=accelerator")</f>
        <v>1</v>
      </c>
      <c r="AC75">
        <f>COUNTIFS(AI75:AM75,"=Angel")</f>
        <v>0</v>
      </c>
      <c r="AD75">
        <f>COUNTIFS(AI75:AM75,"=bootstrapped")</f>
        <v>0</v>
      </c>
      <c r="AE75">
        <f>COUNTIFS(AI75:AM75,"=Crowdfunded")</f>
        <v>0</v>
      </c>
      <c r="AF75">
        <f>COUNTIFS(AI75:AM75,"=Private Equity")</f>
        <v>0</v>
      </c>
      <c r="AG75">
        <f>COUNTIFS(AI75:AM75,"=Public")</f>
        <v>0</v>
      </c>
      <c r="AH75">
        <f>COUNTIFS(AI75:AM75,"=Subsidiary")</f>
        <v>0</v>
      </c>
      <c r="AI75" t="s">
        <v>250</v>
      </c>
      <c r="AJ75" t="s">
        <v>292</v>
      </c>
      <c r="AM75" t="s">
        <v>434</v>
      </c>
      <c r="AN75" t="s">
        <v>433</v>
      </c>
      <c r="AO75" t="s">
        <v>269</v>
      </c>
      <c r="AP75" t="s">
        <v>1154</v>
      </c>
      <c r="AQ75" t="s">
        <v>1155</v>
      </c>
      <c r="CR75" t="s">
        <v>273</v>
      </c>
      <c r="CS75" t="s">
        <v>292</v>
      </c>
      <c r="CT75" t="s">
        <v>274</v>
      </c>
      <c r="CU75" t="s">
        <v>274</v>
      </c>
      <c r="CV75" t="s">
        <v>324</v>
      </c>
      <c r="EW75">
        <v>4</v>
      </c>
      <c r="EX75" t="s">
        <v>601</v>
      </c>
      <c r="EY75" t="s">
        <v>300</v>
      </c>
      <c r="EZ75" t="s">
        <v>278</v>
      </c>
      <c r="FA75" t="s">
        <v>258</v>
      </c>
      <c r="FR75" t="s">
        <v>259</v>
      </c>
      <c r="FS75" t="s">
        <v>259</v>
      </c>
      <c r="FT75" t="s">
        <v>578</v>
      </c>
      <c r="FU75" t="s">
        <v>1156</v>
      </c>
      <c r="GL75" t="s">
        <v>259</v>
      </c>
      <c r="GM75" t="s">
        <v>259</v>
      </c>
      <c r="GN75" t="s">
        <v>263</v>
      </c>
      <c r="GO75" t="s">
        <v>263</v>
      </c>
      <c r="HF75" s="5" t="s">
        <v>328</v>
      </c>
      <c r="HG75" t="s">
        <v>328</v>
      </c>
      <c r="HH75" t="s">
        <v>740</v>
      </c>
      <c r="HI75" s="5">
        <v>44958</v>
      </c>
      <c r="HZ75" t="s">
        <v>434</v>
      </c>
      <c r="IA75" t="s">
        <v>433</v>
      </c>
      <c r="IB75" t="s">
        <v>269</v>
      </c>
      <c r="IC75" t="s">
        <v>1157</v>
      </c>
    </row>
    <row r="76" spans="1:246" x14ac:dyDescent="0.3">
      <c r="A76">
        <v>1464688</v>
      </c>
      <c r="B76" t="s">
        <v>1158</v>
      </c>
      <c r="D76">
        <v>1</v>
      </c>
      <c r="E76" t="s">
        <v>3304</v>
      </c>
      <c r="F76">
        <v>1</v>
      </c>
      <c r="G76">
        <v>0</v>
      </c>
      <c r="H76">
        <v>0</v>
      </c>
      <c r="I76">
        <v>2014</v>
      </c>
      <c r="J76" s="3">
        <v>18.23</v>
      </c>
      <c r="K76" s="3">
        <v>19.7</v>
      </c>
      <c r="L76">
        <f t="shared" si="19"/>
        <v>1</v>
      </c>
      <c r="M76">
        <v>2015</v>
      </c>
      <c r="N76">
        <f>COUNTIFS(CR76:EV76,"=university")</f>
        <v>1</v>
      </c>
      <c r="O76">
        <v>0</v>
      </c>
      <c r="P76">
        <f>COUNTIFS(CR76:EV76,"=*government**")</f>
        <v>0</v>
      </c>
      <c r="Q76">
        <f t="shared" si="31"/>
        <v>0</v>
      </c>
      <c r="R76">
        <f>COUNTIF(CR76:EV76,"*angel*")</f>
        <v>2</v>
      </c>
      <c r="S76">
        <f>COUNTIF(CR76:EV76,"*family_office*")</f>
        <v>0</v>
      </c>
      <c r="T76">
        <v>2</v>
      </c>
      <c r="U76">
        <f>COUNTIF(CR76:EV76,"*accelerator*")</f>
        <v>1</v>
      </c>
      <c r="V76">
        <f>COUNTIF(CR76:EV76,"*corporate*")</f>
        <v>1</v>
      </c>
      <c r="W76">
        <f t="shared" si="20"/>
        <v>0</v>
      </c>
      <c r="X76">
        <f>COUNTIF(CR76:EV76,"*crowdfunding*")</f>
        <v>0</v>
      </c>
      <c r="Y76">
        <f>COUNTIF(CR76:EV76,"*venture_capital*")</f>
        <v>4</v>
      </c>
      <c r="Z76">
        <v>5</v>
      </c>
      <c r="AA76">
        <f t="shared" si="21"/>
        <v>1</v>
      </c>
      <c r="AB76">
        <f t="shared" si="22"/>
        <v>0</v>
      </c>
      <c r="AC76">
        <f t="shared" si="23"/>
        <v>0</v>
      </c>
      <c r="AD76">
        <f t="shared" si="24"/>
        <v>0</v>
      </c>
      <c r="AE76">
        <f t="shared" si="25"/>
        <v>0</v>
      </c>
      <c r="AF76">
        <f t="shared" si="26"/>
        <v>0</v>
      </c>
      <c r="AG76">
        <f t="shared" si="27"/>
        <v>0</v>
      </c>
      <c r="AH76">
        <f t="shared" si="28"/>
        <v>0</v>
      </c>
      <c r="AI76" t="s">
        <v>250</v>
      </c>
      <c r="AM76" t="s">
        <v>1159</v>
      </c>
      <c r="AN76" t="s">
        <v>645</v>
      </c>
      <c r="AO76" t="s">
        <v>1160</v>
      </c>
      <c r="AP76" t="s">
        <v>269</v>
      </c>
      <c r="AQ76" t="s">
        <v>270</v>
      </c>
      <c r="AR76" t="s">
        <v>1161</v>
      </c>
      <c r="AS76" t="s">
        <v>1162</v>
      </c>
      <c r="AT76" t="s">
        <v>1163</v>
      </c>
      <c r="AU76" t="s">
        <v>649</v>
      </c>
      <c r="AV76" t="s">
        <v>1164</v>
      </c>
      <c r="AW76" t="s">
        <v>1165</v>
      </c>
      <c r="CR76" t="s">
        <v>275</v>
      </c>
      <c r="CS76" t="s">
        <v>292</v>
      </c>
      <c r="CT76" t="s">
        <v>254</v>
      </c>
      <c r="CU76" t="s">
        <v>274</v>
      </c>
      <c r="CV76" t="s">
        <v>275</v>
      </c>
      <c r="CW76" t="s">
        <v>274</v>
      </c>
      <c r="CX76" t="s">
        <v>324</v>
      </c>
      <c r="CY76" t="s">
        <v>274</v>
      </c>
      <c r="CZ76" t="s">
        <v>505</v>
      </c>
      <c r="DA76" t="s">
        <v>505</v>
      </c>
      <c r="DB76" t="s">
        <v>274</v>
      </c>
      <c r="EW76">
        <v>10</v>
      </c>
      <c r="EX76" t="s">
        <v>257</v>
      </c>
      <c r="EY76" t="s">
        <v>258</v>
      </c>
      <c r="EZ76" t="s">
        <v>277</v>
      </c>
      <c r="FA76" t="s">
        <v>278</v>
      </c>
      <c r="FB76" t="s">
        <v>277</v>
      </c>
      <c r="FC76" t="s">
        <v>277</v>
      </c>
      <c r="FD76" t="s">
        <v>347</v>
      </c>
      <c r="FE76" t="s">
        <v>600</v>
      </c>
      <c r="FF76" t="s">
        <v>348</v>
      </c>
      <c r="FG76" t="s">
        <v>349</v>
      </c>
      <c r="FR76" t="s">
        <v>259</v>
      </c>
      <c r="FS76" t="s">
        <v>1166</v>
      </c>
      <c r="FT76" t="s">
        <v>351</v>
      </c>
      <c r="FU76" t="s">
        <v>493</v>
      </c>
      <c r="FV76" t="s">
        <v>351</v>
      </c>
      <c r="FW76" t="s">
        <v>261</v>
      </c>
      <c r="FX76" t="s">
        <v>1167</v>
      </c>
      <c r="FY76" t="s">
        <v>259</v>
      </c>
      <c r="FZ76" t="s">
        <v>1168</v>
      </c>
      <c r="GA76" t="s">
        <v>261</v>
      </c>
      <c r="GL76" t="s">
        <v>259</v>
      </c>
      <c r="GM76" t="s">
        <v>263</v>
      </c>
      <c r="GN76" t="s">
        <v>263</v>
      </c>
      <c r="GO76" t="s">
        <v>263</v>
      </c>
      <c r="GP76" t="s">
        <v>263</v>
      </c>
      <c r="GQ76" t="s">
        <v>263</v>
      </c>
      <c r="GR76" t="s">
        <v>263</v>
      </c>
      <c r="GS76" t="s">
        <v>259</v>
      </c>
      <c r="GT76" t="s">
        <v>263</v>
      </c>
      <c r="GU76" t="s">
        <v>263</v>
      </c>
      <c r="HF76" s="5" t="s">
        <v>707</v>
      </c>
      <c r="HG76" s="5" t="s">
        <v>837</v>
      </c>
      <c r="HH76" t="s">
        <v>609</v>
      </c>
      <c r="HI76" s="5">
        <v>42826</v>
      </c>
      <c r="HJ76" s="5" t="s">
        <v>894</v>
      </c>
      <c r="HK76" s="5" t="s">
        <v>447</v>
      </c>
      <c r="HL76" s="5" t="s">
        <v>741</v>
      </c>
      <c r="HM76" s="5" t="s">
        <v>361</v>
      </c>
      <c r="HN76" s="5" t="s">
        <v>959</v>
      </c>
      <c r="HO76" s="5" t="s">
        <v>959</v>
      </c>
      <c r="HZ76" t="s">
        <v>1160</v>
      </c>
      <c r="IA76" t="s">
        <v>1169</v>
      </c>
      <c r="IB76" t="s">
        <v>259</v>
      </c>
      <c r="IC76" t="s">
        <v>269</v>
      </c>
      <c r="ID76" t="s">
        <v>1169</v>
      </c>
      <c r="IE76" t="s">
        <v>1162</v>
      </c>
      <c r="IF76" t="s">
        <v>1170</v>
      </c>
      <c r="IG76" t="s">
        <v>1164</v>
      </c>
      <c r="IH76" t="s">
        <v>1171</v>
      </c>
      <c r="II76" t="s">
        <v>1162</v>
      </c>
    </row>
    <row r="77" spans="1:246" hidden="1" x14ac:dyDescent="0.3">
      <c r="A77">
        <v>889070</v>
      </c>
      <c r="B77" t="s">
        <v>1172</v>
      </c>
      <c r="C77">
        <v>1</v>
      </c>
      <c r="E77" t="s">
        <v>3304</v>
      </c>
      <c r="F77">
        <v>3</v>
      </c>
      <c r="G77">
        <v>0</v>
      </c>
      <c r="H77">
        <v>3</v>
      </c>
      <c r="I77">
        <v>2014</v>
      </c>
      <c r="J77" s="3">
        <v>4.8099999999999996</v>
      </c>
      <c r="K77" s="3">
        <v>5.2</v>
      </c>
      <c r="L77">
        <f t="shared" si="19"/>
        <v>3</v>
      </c>
      <c r="M77">
        <v>2017</v>
      </c>
      <c r="N77">
        <f t="shared" si="29"/>
        <v>0</v>
      </c>
      <c r="O77">
        <v>0</v>
      </c>
      <c r="P77">
        <f t="shared" si="30"/>
        <v>0</v>
      </c>
      <c r="Q77">
        <f t="shared" si="31"/>
        <v>0</v>
      </c>
      <c r="R77">
        <f t="shared" si="32"/>
        <v>0</v>
      </c>
      <c r="S77">
        <f t="shared" si="33"/>
        <v>0</v>
      </c>
      <c r="T77">
        <v>0</v>
      </c>
      <c r="U77">
        <f t="shared" si="34"/>
        <v>1</v>
      </c>
      <c r="V77">
        <f t="shared" si="35"/>
        <v>0</v>
      </c>
      <c r="W77">
        <f t="shared" si="20"/>
        <v>0</v>
      </c>
      <c r="X77">
        <f t="shared" si="36"/>
        <v>0</v>
      </c>
      <c r="Y77">
        <f t="shared" si="37"/>
        <v>3</v>
      </c>
      <c r="Z77">
        <v>3</v>
      </c>
      <c r="AA77">
        <f t="shared" si="21"/>
        <v>1</v>
      </c>
      <c r="AB77">
        <f t="shared" si="22"/>
        <v>1</v>
      </c>
      <c r="AC77">
        <f t="shared" si="23"/>
        <v>0</v>
      </c>
      <c r="AD77">
        <f t="shared" si="24"/>
        <v>0</v>
      </c>
      <c r="AE77">
        <f t="shared" si="25"/>
        <v>0</v>
      </c>
      <c r="AF77">
        <f t="shared" si="26"/>
        <v>0</v>
      </c>
      <c r="AG77">
        <f t="shared" si="27"/>
        <v>0</v>
      </c>
      <c r="AH77">
        <f t="shared" si="28"/>
        <v>0</v>
      </c>
      <c r="AI77" t="s">
        <v>250</v>
      </c>
      <c r="AJ77" t="s">
        <v>292</v>
      </c>
      <c r="AM77" t="s">
        <v>1069</v>
      </c>
      <c r="AN77" t="s">
        <v>1173</v>
      </c>
      <c r="AO77" t="s">
        <v>892</v>
      </c>
      <c r="AP77" t="s">
        <v>252</v>
      </c>
      <c r="CR77" t="s">
        <v>274</v>
      </c>
      <c r="CS77" t="s">
        <v>274</v>
      </c>
      <c r="CT77" t="s">
        <v>292</v>
      </c>
      <c r="CU77" t="s">
        <v>273</v>
      </c>
      <c r="EW77">
        <v>4</v>
      </c>
      <c r="EX77" t="s">
        <v>665</v>
      </c>
      <c r="EY77" t="s">
        <v>259</v>
      </c>
      <c r="EZ77" t="s">
        <v>258</v>
      </c>
      <c r="FA77" t="s">
        <v>277</v>
      </c>
      <c r="FR77" t="s">
        <v>905</v>
      </c>
      <c r="FS77" t="s">
        <v>259</v>
      </c>
      <c r="FT77" t="s">
        <v>1174</v>
      </c>
      <c r="FU77">
        <v>2</v>
      </c>
      <c r="GL77" t="s">
        <v>263</v>
      </c>
      <c r="GM77" t="s">
        <v>259</v>
      </c>
      <c r="GN77" t="s">
        <v>263</v>
      </c>
      <c r="GO77" t="s">
        <v>263</v>
      </c>
      <c r="HF77" t="s">
        <v>1149</v>
      </c>
      <c r="HG77" s="5" t="s">
        <v>429</v>
      </c>
      <c r="HH77" s="5">
        <v>43497</v>
      </c>
      <c r="HI77" t="s">
        <v>741</v>
      </c>
      <c r="HZ77" t="s">
        <v>259</v>
      </c>
      <c r="IA77" t="s">
        <v>892</v>
      </c>
      <c r="IB77" t="s">
        <v>259</v>
      </c>
      <c r="IC77" t="s">
        <v>252</v>
      </c>
    </row>
    <row r="78" spans="1:246" x14ac:dyDescent="0.3">
      <c r="A78">
        <v>2012724</v>
      </c>
      <c r="B78" t="s">
        <v>1175</v>
      </c>
      <c r="D78">
        <v>1</v>
      </c>
      <c r="E78" t="s">
        <v>3313</v>
      </c>
      <c r="F78">
        <v>1</v>
      </c>
      <c r="G78">
        <v>1</v>
      </c>
      <c r="H78">
        <v>0</v>
      </c>
      <c r="I78">
        <v>2018</v>
      </c>
      <c r="J78" s="3">
        <v>2.2200000000000002</v>
      </c>
      <c r="K78" s="3">
        <v>2.4</v>
      </c>
      <c r="L78">
        <f t="shared" si="19"/>
        <v>2</v>
      </c>
      <c r="M78">
        <v>2020</v>
      </c>
      <c r="N78">
        <f t="shared" si="29"/>
        <v>1</v>
      </c>
      <c r="O78">
        <v>1</v>
      </c>
      <c r="P78">
        <f t="shared" si="30"/>
        <v>0</v>
      </c>
      <c r="Q78">
        <f t="shared" si="31"/>
        <v>0</v>
      </c>
      <c r="R78">
        <f t="shared" si="32"/>
        <v>0</v>
      </c>
      <c r="S78">
        <f t="shared" si="33"/>
        <v>0</v>
      </c>
      <c r="T78">
        <v>0</v>
      </c>
      <c r="U78">
        <f t="shared" si="34"/>
        <v>2</v>
      </c>
      <c r="V78">
        <f t="shared" si="35"/>
        <v>0</v>
      </c>
      <c r="W78">
        <f t="shared" si="20"/>
        <v>0</v>
      </c>
      <c r="X78">
        <f t="shared" si="36"/>
        <v>0</v>
      </c>
      <c r="Y78">
        <f t="shared" si="37"/>
        <v>6</v>
      </c>
      <c r="Z78">
        <v>4</v>
      </c>
      <c r="AA78">
        <f t="shared" si="21"/>
        <v>1</v>
      </c>
      <c r="AB78">
        <f t="shared" si="22"/>
        <v>1</v>
      </c>
      <c r="AC78">
        <f t="shared" si="23"/>
        <v>0</v>
      </c>
      <c r="AD78">
        <f t="shared" si="24"/>
        <v>0</v>
      </c>
      <c r="AE78">
        <f t="shared" si="25"/>
        <v>0</v>
      </c>
      <c r="AF78">
        <f t="shared" si="26"/>
        <v>0</v>
      </c>
      <c r="AG78">
        <f t="shared" si="27"/>
        <v>0</v>
      </c>
      <c r="AH78">
        <f t="shared" si="28"/>
        <v>0</v>
      </c>
      <c r="AI78" t="s">
        <v>250</v>
      </c>
      <c r="AJ78" t="s">
        <v>292</v>
      </c>
      <c r="AM78" t="s">
        <v>312</v>
      </c>
      <c r="AN78" t="s">
        <v>1176</v>
      </c>
      <c r="AO78" t="s">
        <v>315</v>
      </c>
      <c r="AP78" t="s">
        <v>1177</v>
      </c>
      <c r="AQ78" t="s">
        <v>845</v>
      </c>
      <c r="AR78" t="s">
        <v>583</v>
      </c>
      <c r="AS78" t="s">
        <v>581</v>
      </c>
      <c r="AT78" t="s">
        <v>582</v>
      </c>
      <c r="AU78" t="s">
        <v>1178</v>
      </c>
      <c r="CR78" t="s">
        <v>274</v>
      </c>
      <c r="CS78" t="s">
        <v>274</v>
      </c>
      <c r="CT78" t="s">
        <v>292</v>
      </c>
      <c r="CU78" t="s">
        <v>274</v>
      </c>
      <c r="CV78" t="s">
        <v>254</v>
      </c>
      <c r="CW78" t="s">
        <v>274</v>
      </c>
      <c r="CX78" t="s">
        <v>292</v>
      </c>
      <c r="CY78" t="s">
        <v>274</v>
      </c>
      <c r="CZ78" t="s">
        <v>274</v>
      </c>
      <c r="EW78">
        <v>8</v>
      </c>
      <c r="EX78" t="s">
        <v>257</v>
      </c>
      <c r="EY78" t="s">
        <v>278</v>
      </c>
      <c r="EZ78" t="s">
        <v>258</v>
      </c>
      <c r="FA78" t="s">
        <v>349</v>
      </c>
      <c r="FB78" t="s">
        <v>300</v>
      </c>
      <c r="FC78" t="s">
        <v>278</v>
      </c>
      <c r="FD78" t="s">
        <v>278</v>
      </c>
      <c r="FE78" t="s">
        <v>258</v>
      </c>
      <c r="FR78" t="s">
        <v>259</v>
      </c>
      <c r="FS78" t="s">
        <v>602</v>
      </c>
      <c r="FT78" t="s">
        <v>259</v>
      </c>
      <c r="FU78" t="s">
        <v>586</v>
      </c>
      <c r="FV78" t="s">
        <v>259</v>
      </c>
      <c r="FW78" t="s">
        <v>636</v>
      </c>
      <c r="FX78" t="s">
        <v>905</v>
      </c>
      <c r="FY78">
        <v>2</v>
      </c>
      <c r="GL78" t="s">
        <v>259</v>
      </c>
      <c r="GM78" t="s">
        <v>587</v>
      </c>
      <c r="GN78" t="s">
        <v>259</v>
      </c>
      <c r="GO78" t="s">
        <v>587</v>
      </c>
      <c r="GP78" t="s">
        <v>259</v>
      </c>
      <c r="GQ78" t="s">
        <v>587</v>
      </c>
      <c r="GR78" t="s">
        <v>302</v>
      </c>
      <c r="GS78" t="s">
        <v>262</v>
      </c>
      <c r="HF78" s="5">
        <v>43160</v>
      </c>
      <c r="HG78" s="5">
        <v>43922</v>
      </c>
      <c r="HH78" s="5" t="s">
        <v>330</v>
      </c>
      <c r="HI78" t="s">
        <v>516</v>
      </c>
      <c r="HJ78" t="s">
        <v>360</v>
      </c>
      <c r="HK78" s="5">
        <v>44256</v>
      </c>
      <c r="HL78" s="5" t="s">
        <v>1011</v>
      </c>
      <c r="HM78" s="5" t="s">
        <v>448</v>
      </c>
      <c r="HZ78" t="s">
        <v>845</v>
      </c>
      <c r="IA78" t="s">
        <v>259</v>
      </c>
      <c r="IB78" t="s">
        <v>583</v>
      </c>
      <c r="IC78" t="s">
        <v>583</v>
      </c>
      <c r="ID78" t="s">
        <v>581</v>
      </c>
      <c r="IE78" t="s">
        <v>582</v>
      </c>
      <c r="IF78" t="s">
        <v>581</v>
      </c>
      <c r="IG78" t="s">
        <v>1178</v>
      </c>
    </row>
    <row r="79" spans="1:246" hidden="1" x14ac:dyDescent="0.3">
      <c r="A79">
        <v>892268</v>
      </c>
      <c r="B79" t="s">
        <v>1179</v>
      </c>
      <c r="D79">
        <v>1</v>
      </c>
      <c r="E79" t="s">
        <v>3304</v>
      </c>
      <c r="F79">
        <v>2</v>
      </c>
      <c r="G79">
        <v>0</v>
      </c>
      <c r="H79">
        <v>0</v>
      </c>
      <c r="I79">
        <v>2016</v>
      </c>
      <c r="J79" s="3">
        <v>56.26</v>
      </c>
      <c r="K79" s="3">
        <v>60.8</v>
      </c>
      <c r="L79">
        <f t="shared" si="19"/>
        <v>3</v>
      </c>
      <c r="M79">
        <v>2019</v>
      </c>
      <c r="N79">
        <f t="shared" si="29"/>
        <v>0</v>
      </c>
      <c r="O79">
        <v>0</v>
      </c>
      <c r="P79">
        <f t="shared" si="30"/>
        <v>0</v>
      </c>
      <c r="Q79">
        <f t="shared" si="31"/>
        <v>0</v>
      </c>
      <c r="R79">
        <f t="shared" si="32"/>
        <v>0</v>
      </c>
      <c r="S79">
        <f t="shared" si="33"/>
        <v>0</v>
      </c>
      <c r="T79">
        <v>0</v>
      </c>
      <c r="U79">
        <f t="shared" si="34"/>
        <v>0</v>
      </c>
      <c r="V79">
        <f t="shared" si="35"/>
        <v>1</v>
      </c>
      <c r="W79">
        <f t="shared" si="20"/>
        <v>0</v>
      </c>
      <c r="X79">
        <f t="shared" si="36"/>
        <v>0</v>
      </c>
      <c r="Y79">
        <f t="shared" si="37"/>
        <v>6</v>
      </c>
      <c r="Z79">
        <v>5</v>
      </c>
      <c r="AA79">
        <f t="shared" si="21"/>
        <v>1</v>
      </c>
      <c r="AB79">
        <f t="shared" si="22"/>
        <v>0</v>
      </c>
      <c r="AC79">
        <f t="shared" si="23"/>
        <v>0</v>
      </c>
      <c r="AD79">
        <f t="shared" si="24"/>
        <v>0</v>
      </c>
      <c r="AE79">
        <f t="shared" si="25"/>
        <v>0</v>
      </c>
      <c r="AF79">
        <f t="shared" si="26"/>
        <v>0</v>
      </c>
      <c r="AG79">
        <f t="shared" si="27"/>
        <v>0</v>
      </c>
      <c r="AH79">
        <f t="shared" si="28"/>
        <v>0</v>
      </c>
      <c r="AI79" t="s">
        <v>250</v>
      </c>
      <c r="AM79" t="s">
        <v>1074</v>
      </c>
      <c r="AN79" t="s">
        <v>1180</v>
      </c>
      <c r="AO79" t="s">
        <v>1181</v>
      </c>
      <c r="AP79" t="s">
        <v>1182</v>
      </c>
      <c r="AQ79" t="s">
        <v>1183</v>
      </c>
      <c r="AR79" t="s">
        <v>1184</v>
      </c>
      <c r="AS79" t="s">
        <v>1185</v>
      </c>
      <c r="CR79" t="s">
        <v>274</v>
      </c>
      <c r="CS79" t="s">
        <v>274</v>
      </c>
      <c r="CT79" t="s">
        <v>274</v>
      </c>
      <c r="CU79" t="s">
        <v>274</v>
      </c>
      <c r="CV79" t="s">
        <v>274</v>
      </c>
      <c r="CW79" t="s">
        <v>274</v>
      </c>
      <c r="CX79" t="s">
        <v>1186</v>
      </c>
      <c r="EW79">
        <v>6</v>
      </c>
      <c r="EX79" t="s">
        <v>258</v>
      </c>
      <c r="EY79" t="s">
        <v>347</v>
      </c>
      <c r="EZ79" t="s">
        <v>347</v>
      </c>
      <c r="FA79" t="s">
        <v>348</v>
      </c>
      <c r="FB79" t="s">
        <v>279</v>
      </c>
      <c r="FC79" t="s">
        <v>700</v>
      </c>
      <c r="FR79" t="s">
        <v>259</v>
      </c>
      <c r="FS79" t="s">
        <v>1187</v>
      </c>
      <c r="FT79" t="s">
        <v>1188</v>
      </c>
      <c r="FU79">
        <v>19</v>
      </c>
      <c r="FV79" t="s">
        <v>259</v>
      </c>
      <c r="FW79">
        <v>34</v>
      </c>
      <c r="GL79" t="s">
        <v>259</v>
      </c>
      <c r="GM79" t="s">
        <v>302</v>
      </c>
      <c r="GN79" t="s">
        <v>263</v>
      </c>
      <c r="GO79" t="s">
        <v>262</v>
      </c>
      <c r="GP79" t="s">
        <v>259</v>
      </c>
      <c r="GQ79" t="s">
        <v>262</v>
      </c>
      <c r="HF79" s="5" t="s">
        <v>376</v>
      </c>
      <c r="HG79" s="5">
        <v>43497</v>
      </c>
      <c r="HH79" t="s">
        <v>747</v>
      </c>
      <c r="HI79" s="5">
        <v>44228</v>
      </c>
      <c r="HJ79" s="5">
        <v>45017</v>
      </c>
      <c r="HK79" t="s">
        <v>929</v>
      </c>
      <c r="HZ79" t="s">
        <v>1074</v>
      </c>
      <c r="IA79" t="s">
        <v>1189</v>
      </c>
      <c r="IB79" t="s">
        <v>1189</v>
      </c>
      <c r="IC79" t="s">
        <v>1190</v>
      </c>
      <c r="ID79" t="s">
        <v>1184</v>
      </c>
      <c r="IE79" t="s">
        <v>1191</v>
      </c>
    </row>
    <row r="80" spans="1:246" hidden="1" x14ac:dyDescent="0.3">
      <c r="A80">
        <v>1493470</v>
      </c>
      <c r="B80" t="s">
        <v>1192</v>
      </c>
      <c r="D80">
        <v>1</v>
      </c>
      <c r="E80" t="s">
        <v>3304</v>
      </c>
      <c r="F80">
        <v>3</v>
      </c>
      <c r="G80">
        <v>0</v>
      </c>
      <c r="H80">
        <v>0</v>
      </c>
      <c r="I80">
        <v>2016</v>
      </c>
      <c r="J80" s="3">
        <v>38.9</v>
      </c>
      <c r="K80" s="3">
        <v>42.79</v>
      </c>
      <c r="L80">
        <f t="shared" si="19"/>
        <v>2</v>
      </c>
      <c r="M80">
        <v>2018</v>
      </c>
      <c r="N80">
        <f t="shared" si="29"/>
        <v>0</v>
      </c>
      <c r="O80">
        <v>0</v>
      </c>
      <c r="P80">
        <f t="shared" si="30"/>
        <v>3</v>
      </c>
      <c r="Q80">
        <f t="shared" si="31"/>
        <v>0</v>
      </c>
      <c r="R80">
        <f t="shared" si="32"/>
        <v>0</v>
      </c>
      <c r="S80">
        <f t="shared" si="33"/>
        <v>0</v>
      </c>
      <c r="T80">
        <v>0</v>
      </c>
      <c r="U80">
        <f t="shared" si="34"/>
        <v>2</v>
      </c>
      <c r="V80">
        <f t="shared" si="35"/>
        <v>1</v>
      </c>
      <c r="W80">
        <f t="shared" si="20"/>
        <v>1</v>
      </c>
      <c r="X80">
        <f t="shared" si="36"/>
        <v>0</v>
      </c>
      <c r="Y80">
        <f t="shared" si="37"/>
        <v>8</v>
      </c>
      <c r="Z80">
        <v>7</v>
      </c>
      <c r="AA80">
        <f t="shared" si="21"/>
        <v>1</v>
      </c>
      <c r="AB80">
        <f t="shared" si="22"/>
        <v>1</v>
      </c>
      <c r="AC80">
        <f t="shared" si="23"/>
        <v>0</v>
      </c>
      <c r="AD80">
        <f t="shared" si="24"/>
        <v>0</v>
      </c>
      <c r="AE80">
        <f t="shared" si="25"/>
        <v>0</v>
      </c>
      <c r="AF80">
        <f t="shared" si="26"/>
        <v>0</v>
      </c>
      <c r="AG80">
        <f t="shared" si="27"/>
        <v>0</v>
      </c>
      <c r="AH80">
        <f t="shared" si="28"/>
        <v>0</v>
      </c>
      <c r="AI80" t="s">
        <v>250</v>
      </c>
      <c r="AJ80" t="s">
        <v>292</v>
      </c>
      <c r="AM80" t="s">
        <v>1193</v>
      </c>
      <c r="AN80" t="s">
        <v>480</v>
      </c>
      <c r="AO80" t="s">
        <v>1063</v>
      </c>
      <c r="AP80" t="s">
        <v>1194</v>
      </c>
      <c r="AQ80" t="s">
        <v>1195</v>
      </c>
      <c r="AR80" t="s">
        <v>394</v>
      </c>
      <c r="AS80" t="s">
        <v>1196</v>
      </c>
      <c r="AT80" t="s">
        <v>1197</v>
      </c>
      <c r="AU80" t="s">
        <v>1198</v>
      </c>
      <c r="AV80" t="s">
        <v>1071</v>
      </c>
      <c r="AW80" t="s">
        <v>1199</v>
      </c>
      <c r="AX80" t="s">
        <v>750</v>
      </c>
      <c r="AY80" t="s">
        <v>318</v>
      </c>
      <c r="AZ80" t="s">
        <v>1121</v>
      </c>
      <c r="BA80" t="s">
        <v>1200</v>
      </c>
      <c r="CR80" t="s">
        <v>274</v>
      </c>
      <c r="CS80" t="s">
        <v>292</v>
      </c>
      <c r="CT80" t="s">
        <v>256</v>
      </c>
      <c r="CU80" t="s">
        <v>274</v>
      </c>
      <c r="CV80" t="s">
        <v>274</v>
      </c>
      <c r="CW80" t="s">
        <v>274</v>
      </c>
      <c r="CX80" t="s">
        <v>324</v>
      </c>
      <c r="CY80" t="s">
        <v>274</v>
      </c>
      <c r="CZ80" t="s">
        <v>274</v>
      </c>
      <c r="DA80" t="s">
        <v>274</v>
      </c>
      <c r="DB80" t="s">
        <v>276</v>
      </c>
      <c r="DC80" t="s">
        <v>299</v>
      </c>
      <c r="DD80" t="s">
        <v>292</v>
      </c>
      <c r="DE80" t="s">
        <v>274</v>
      </c>
      <c r="DF80" t="s">
        <v>299</v>
      </c>
      <c r="EW80">
        <v>9</v>
      </c>
      <c r="EX80" t="s">
        <v>278</v>
      </c>
      <c r="EY80" t="s">
        <v>258</v>
      </c>
      <c r="EZ80" t="s">
        <v>258</v>
      </c>
      <c r="FA80" t="s">
        <v>300</v>
      </c>
      <c r="FB80" t="s">
        <v>347</v>
      </c>
      <c r="FC80" t="s">
        <v>278</v>
      </c>
      <c r="FD80" t="s">
        <v>300</v>
      </c>
      <c r="FE80" t="s">
        <v>347</v>
      </c>
      <c r="FF80" t="s">
        <v>259</v>
      </c>
      <c r="FR80" t="s">
        <v>602</v>
      </c>
      <c r="FS80" t="s">
        <v>259</v>
      </c>
      <c r="FT80">
        <v>5</v>
      </c>
      <c r="FU80" t="s">
        <v>259</v>
      </c>
      <c r="FV80" t="s">
        <v>1201</v>
      </c>
      <c r="FW80">
        <v>1</v>
      </c>
      <c r="FX80" t="s">
        <v>259</v>
      </c>
      <c r="FY80" t="s">
        <v>1202</v>
      </c>
      <c r="FZ80" t="s">
        <v>259</v>
      </c>
      <c r="GL80" t="s">
        <v>262</v>
      </c>
      <c r="GM80" t="s">
        <v>259</v>
      </c>
      <c r="GN80" t="s">
        <v>262</v>
      </c>
      <c r="GO80" t="s">
        <v>259</v>
      </c>
      <c r="GP80" t="s">
        <v>262</v>
      </c>
      <c r="GQ80" t="s">
        <v>263</v>
      </c>
      <c r="GR80" t="s">
        <v>259</v>
      </c>
      <c r="GS80" t="s">
        <v>262</v>
      </c>
      <c r="GT80" t="s">
        <v>259</v>
      </c>
      <c r="HF80" s="5" t="s">
        <v>1024</v>
      </c>
      <c r="HG80" s="5">
        <v>43770</v>
      </c>
      <c r="HH80" s="5">
        <v>44287</v>
      </c>
      <c r="HI80" t="s">
        <v>754</v>
      </c>
      <c r="HJ80" t="s">
        <v>331</v>
      </c>
      <c r="HK80" s="5">
        <v>44501</v>
      </c>
      <c r="HL80" s="5">
        <v>44501</v>
      </c>
      <c r="HM80" t="s">
        <v>332</v>
      </c>
      <c r="HN80" t="s">
        <v>930</v>
      </c>
      <c r="HZ80" t="s">
        <v>1195</v>
      </c>
      <c r="IA80" t="s">
        <v>259</v>
      </c>
      <c r="IB80" t="s">
        <v>1203</v>
      </c>
      <c r="IC80" t="s">
        <v>318</v>
      </c>
      <c r="ID80" t="s">
        <v>1204</v>
      </c>
      <c r="IE80" t="s">
        <v>750</v>
      </c>
      <c r="IF80" t="s">
        <v>318</v>
      </c>
      <c r="IG80" t="s">
        <v>1205</v>
      </c>
      <c r="IH80" t="s">
        <v>259</v>
      </c>
    </row>
    <row r="81" spans="1:247" hidden="1" x14ac:dyDescent="0.3">
      <c r="A81">
        <v>1828394</v>
      </c>
      <c r="B81" t="s">
        <v>1206</v>
      </c>
      <c r="C81">
        <v>1</v>
      </c>
      <c r="E81" t="s">
        <v>3304</v>
      </c>
      <c r="F81">
        <v>3</v>
      </c>
      <c r="G81">
        <v>1</v>
      </c>
      <c r="H81">
        <v>1</v>
      </c>
      <c r="I81">
        <v>2017</v>
      </c>
      <c r="J81" s="3">
        <v>48.77</v>
      </c>
      <c r="K81" s="3">
        <v>52.7</v>
      </c>
      <c r="L81">
        <f t="shared" si="19"/>
        <v>2</v>
      </c>
      <c r="M81">
        <v>2019</v>
      </c>
      <c r="N81">
        <f t="shared" si="29"/>
        <v>0</v>
      </c>
      <c r="O81">
        <v>0</v>
      </c>
      <c r="P81">
        <f t="shared" si="30"/>
        <v>2</v>
      </c>
      <c r="Q81">
        <f t="shared" si="31"/>
        <v>0</v>
      </c>
      <c r="R81">
        <f t="shared" si="32"/>
        <v>0</v>
      </c>
      <c r="S81">
        <f t="shared" si="33"/>
        <v>0</v>
      </c>
      <c r="T81">
        <v>0</v>
      </c>
      <c r="U81">
        <f t="shared" si="34"/>
        <v>1</v>
      </c>
      <c r="V81">
        <f t="shared" si="35"/>
        <v>0</v>
      </c>
      <c r="W81">
        <f t="shared" si="20"/>
        <v>0</v>
      </c>
      <c r="X81">
        <f t="shared" si="36"/>
        <v>0</v>
      </c>
      <c r="Y81">
        <f t="shared" si="37"/>
        <v>2</v>
      </c>
      <c r="Z81">
        <v>1</v>
      </c>
      <c r="AA81">
        <f t="shared" si="21"/>
        <v>1</v>
      </c>
      <c r="AB81">
        <f t="shared" si="22"/>
        <v>1</v>
      </c>
      <c r="AC81">
        <f t="shared" si="23"/>
        <v>0</v>
      </c>
      <c r="AD81">
        <f t="shared" si="24"/>
        <v>0</v>
      </c>
      <c r="AE81">
        <f t="shared" si="25"/>
        <v>0</v>
      </c>
      <c r="AF81">
        <f t="shared" si="26"/>
        <v>0</v>
      </c>
      <c r="AG81">
        <f t="shared" si="27"/>
        <v>0</v>
      </c>
      <c r="AH81">
        <f t="shared" si="28"/>
        <v>0</v>
      </c>
      <c r="AI81" t="s">
        <v>250</v>
      </c>
      <c r="AJ81" t="s">
        <v>292</v>
      </c>
      <c r="AM81" t="s">
        <v>480</v>
      </c>
      <c r="AN81" t="s">
        <v>394</v>
      </c>
      <c r="AO81" t="s">
        <v>1207</v>
      </c>
      <c r="AP81" t="s">
        <v>1208</v>
      </c>
      <c r="AQ81" t="s">
        <v>272</v>
      </c>
      <c r="CR81" t="s">
        <v>292</v>
      </c>
      <c r="CS81" t="s">
        <v>274</v>
      </c>
      <c r="CT81" t="s">
        <v>274</v>
      </c>
      <c r="CU81" t="s">
        <v>299</v>
      </c>
      <c r="CV81" t="s">
        <v>276</v>
      </c>
      <c r="EW81">
        <v>8</v>
      </c>
      <c r="EX81" t="s">
        <v>258</v>
      </c>
      <c r="EY81" t="s">
        <v>258</v>
      </c>
      <c r="EZ81" t="s">
        <v>258</v>
      </c>
      <c r="FA81" t="s">
        <v>258</v>
      </c>
      <c r="FB81" t="s">
        <v>347</v>
      </c>
      <c r="FC81" t="s">
        <v>278</v>
      </c>
      <c r="FD81" t="s">
        <v>278</v>
      </c>
      <c r="FE81" t="s">
        <v>278</v>
      </c>
      <c r="FR81" t="s">
        <v>259</v>
      </c>
      <c r="FS81" t="s">
        <v>259</v>
      </c>
      <c r="FT81" t="s">
        <v>1209</v>
      </c>
      <c r="FU81" t="s">
        <v>452</v>
      </c>
      <c r="FV81" t="s">
        <v>1210</v>
      </c>
      <c r="FW81" t="s">
        <v>514</v>
      </c>
      <c r="FX81" t="s">
        <v>514</v>
      </c>
      <c r="FY81" t="s">
        <v>1211</v>
      </c>
      <c r="GL81" t="s">
        <v>259</v>
      </c>
      <c r="GM81" t="s">
        <v>259</v>
      </c>
      <c r="GN81" t="s">
        <v>262</v>
      </c>
      <c r="GO81" t="s">
        <v>263</v>
      </c>
      <c r="GP81" t="s">
        <v>263</v>
      </c>
      <c r="GQ81" t="s">
        <v>263</v>
      </c>
      <c r="GR81" t="s">
        <v>263</v>
      </c>
      <c r="GS81" t="s">
        <v>263</v>
      </c>
      <c r="HF81" t="s">
        <v>376</v>
      </c>
      <c r="HG81" s="5" t="s">
        <v>1024</v>
      </c>
      <c r="HH81" s="5">
        <v>43525</v>
      </c>
      <c r="HI81" t="s">
        <v>453</v>
      </c>
      <c r="HJ81" t="s">
        <v>358</v>
      </c>
      <c r="HK81" s="5">
        <v>44256</v>
      </c>
      <c r="HL81" s="5" t="s">
        <v>770</v>
      </c>
      <c r="HM81" s="5" t="s">
        <v>1212</v>
      </c>
      <c r="HZ81" t="s">
        <v>259</v>
      </c>
      <c r="IA81" t="s">
        <v>259</v>
      </c>
      <c r="IB81" t="s">
        <v>1207</v>
      </c>
      <c r="IC81" t="s">
        <v>259</v>
      </c>
      <c r="ID81" t="s">
        <v>259</v>
      </c>
      <c r="IE81" t="s">
        <v>1208</v>
      </c>
      <c r="IF81" t="s">
        <v>1208</v>
      </c>
      <c r="IG81" t="s">
        <v>272</v>
      </c>
    </row>
    <row r="82" spans="1:247" hidden="1" x14ac:dyDescent="0.3">
      <c r="A82">
        <v>1460713</v>
      </c>
      <c r="B82" t="s">
        <v>1213</v>
      </c>
      <c r="C82">
        <v>1</v>
      </c>
      <c r="E82" t="s">
        <v>3312</v>
      </c>
      <c r="F82">
        <v>3</v>
      </c>
      <c r="G82">
        <v>2</v>
      </c>
      <c r="H82">
        <v>3</v>
      </c>
      <c r="I82">
        <v>2015</v>
      </c>
      <c r="J82" s="3">
        <v>97.17</v>
      </c>
      <c r="K82" s="3">
        <v>105.09</v>
      </c>
      <c r="L82">
        <f t="shared" si="19"/>
        <v>3</v>
      </c>
      <c r="M82">
        <v>2018</v>
      </c>
      <c r="N82">
        <f t="shared" si="29"/>
        <v>0</v>
      </c>
      <c r="O82">
        <v>1</v>
      </c>
      <c r="P82">
        <f t="shared" si="30"/>
        <v>0</v>
      </c>
      <c r="Q82">
        <f t="shared" si="31"/>
        <v>0</v>
      </c>
      <c r="R82">
        <f t="shared" si="32"/>
        <v>0</v>
      </c>
      <c r="S82">
        <f t="shared" si="33"/>
        <v>0</v>
      </c>
      <c r="T82">
        <v>0</v>
      </c>
      <c r="U82">
        <f t="shared" si="34"/>
        <v>2</v>
      </c>
      <c r="V82">
        <f t="shared" si="35"/>
        <v>2</v>
      </c>
      <c r="W82">
        <f t="shared" si="20"/>
        <v>0</v>
      </c>
      <c r="X82">
        <f t="shared" si="36"/>
        <v>0</v>
      </c>
      <c r="Y82">
        <f t="shared" si="37"/>
        <v>12</v>
      </c>
      <c r="Z82">
        <v>7</v>
      </c>
      <c r="AA82">
        <f t="shared" si="21"/>
        <v>1</v>
      </c>
      <c r="AB82">
        <f t="shared" si="22"/>
        <v>1</v>
      </c>
      <c r="AC82">
        <f t="shared" si="23"/>
        <v>0</v>
      </c>
      <c r="AD82">
        <f t="shared" si="24"/>
        <v>0</v>
      </c>
      <c r="AE82">
        <f t="shared" si="25"/>
        <v>0</v>
      </c>
      <c r="AF82">
        <f t="shared" si="26"/>
        <v>0</v>
      </c>
      <c r="AG82">
        <f t="shared" si="27"/>
        <v>0</v>
      </c>
      <c r="AH82">
        <f t="shared" si="28"/>
        <v>0</v>
      </c>
      <c r="AI82" t="s">
        <v>250</v>
      </c>
      <c r="AJ82" t="s">
        <v>292</v>
      </c>
      <c r="AM82" t="s">
        <v>1214</v>
      </c>
      <c r="AN82" t="s">
        <v>1215</v>
      </c>
      <c r="AO82" t="s">
        <v>1216</v>
      </c>
      <c r="AP82" t="s">
        <v>571</v>
      </c>
      <c r="AQ82" t="s">
        <v>1217</v>
      </c>
      <c r="AR82" t="s">
        <v>1218</v>
      </c>
      <c r="AS82" t="s">
        <v>882</v>
      </c>
      <c r="AT82" t="s">
        <v>1006</v>
      </c>
      <c r="AU82" t="s">
        <v>1219</v>
      </c>
      <c r="AV82" t="s">
        <v>1220</v>
      </c>
      <c r="AW82" t="s">
        <v>1221</v>
      </c>
      <c r="AX82" t="s">
        <v>1222</v>
      </c>
      <c r="AY82" t="s">
        <v>1223</v>
      </c>
      <c r="AZ82" t="s">
        <v>296</v>
      </c>
      <c r="BA82" t="s">
        <v>977</v>
      </c>
      <c r="BB82" t="s">
        <v>1224</v>
      </c>
      <c r="BC82" t="s">
        <v>1225</v>
      </c>
      <c r="BD82" t="s">
        <v>1226</v>
      </c>
      <c r="CR82" t="s">
        <v>274</v>
      </c>
      <c r="CS82" t="s">
        <v>274</v>
      </c>
      <c r="CT82" t="s">
        <v>1227</v>
      </c>
      <c r="CU82" t="s">
        <v>274</v>
      </c>
      <c r="CV82" t="s">
        <v>274</v>
      </c>
      <c r="CW82" t="s">
        <v>324</v>
      </c>
      <c r="CX82" t="s">
        <v>292</v>
      </c>
      <c r="CY82" t="s">
        <v>273</v>
      </c>
      <c r="CZ82" t="s">
        <v>274</v>
      </c>
      <c r="DA82" t="s">
        <v>274</v>
      </c>
      <c r="DB82" t="s">
        <v>324</v>
      </c>
      <c r="DC82" t="s">
        <v>274</v>
      </c>
      <c r="DD82" t="s">
        <v>274</v>
      </c>
      <c r="DE82" t="s">
        <v>422</v>
      </c>
      <c r="DF82" t="s">
        <v>292</v>
      </c>
      <c r="DG82" t="s">
        <v>273</v>
      </c>
      <c r="DH82" t="s">
        <v>274</v>
      </c>
      <c r="DI82" t="s">
        <v>274</v>
      </c>
      <c r="EW82">
        <v>8</v>
      </c>
      <c r="EX82" t="s">
        <v>277</v>
      </c>
      <c r="EY82" t="s">
        <v>300</v>
      </c>
      <c r="EZ82" t="s">
        <v>348</v>
      </c>
      <c r="FA82" t="s">
        <v>279</v>
      </c>
      <c r="FB82" t="s">
        <v>279</v>
      </c>
      <c r="FC82" t="s">
        <v>300</v>
      </c>
      <c r="FD82" t="s">
        <v>700</v>
      </c>
      <c r="FE82" t="s">
        <v>349</v>
      </c>
      <c r="FR82" t="s">
        <v>869</v>
      </c>
      <c r="FS82" t="s">
        <v>259</v>
      </c>
      <c r="FT82">
        <v>20</v>
      </c>
      <c r="FU82">
        <v>7</v>
      </c>
      <c r="FV82" t="s">
        <v>259</v>
      </c>
      <c r="FW82" t="s">
        <v>979</v>
      </c>
      <c r="FX82" t="s">
        <v>1228</v>
      </c>
      <c r="FY82" t="s">
        <v>1229</v>
      </c>
      <c r="GL82" t="s">
        <v>302</v>
      </c>
      <c r="GM82" t="s">
        <v>259</v>
      </c>
      <c r="GN82" t="s">
        <v>302</v>
      </c>
      <c r="GO82" t="s">
        <v>262</v>
      </c>
      <c r="GP82" t="s">
        <v>259</v>
      </c>
      <c r="GQ82" t="s">
        <v>302</v>
      </c>
      <c r="GR82" t="s">
        <v>302</v>
      </c>
      <c r="GS82" t="s">
        <v>302</v>
      </c>
      <c r="HF82" s="5" t="s">
        <v>1024</v>
      </c>
      <c r="HG82" s="5" t="s">
        <v>358</v>
      </c>
      <c r="HH82" s="5">
        <v>44287</v>
      </c>
      <c r="HI82" t="s">
        <v>740</v>
      </c>
      <c r="HJ82" s="5">
        <v>44986</v>
      </c>
      <c r="HK82" s="5" t="s">
        <v>305</v>
      </c>
      <c r="HL82" s="5">
        <v>45323</v>
      </c>
      <c r="HM82" s="5">
        <v>45323</v>
      </c>
      <c r="HZ82" t="s">
        <v>1230</v>
      </c>
      <c r="IA82" t="s">
        <v>882</v>
      </c>
      <c r="IB82" t="s">
        <v>1231</v>
      </c>
      <c r="IC82" t="s">
        <v>1232</v>
      </c>
      <c r="ID82" t="s">
        <v>1223</v>
      </c>
      <c r="IE82" t="s">
        <v>981</v>
      </c>
      <c r="IF82" t="s">
        <v>1233</v>
      </c>
      <c r="IG82" t="s">
        <v>259</v>
      </c>
    </row>
    <row r="83" spans="1:247" x14ac:dyDescent="0.3">
      <c r="A83">
        <v>1572417</v>
      </c>
      <c r="B83" t="s">
        <v>1234</v>
      </c>
      <c r="D83">
        <v>1</v>
      </c>
      <c r="E83" t="s">
        <v>3306</v>
      </c>
      <c r="F83">
        <v>2</v>
      </c>
      <c r="G83">
        <v>0</v>
      </c>
      <c r="H83">
        <v>1</v>
      </c>
      <c r="I83">
        <v>2017</v>
      </c>
      <c r="J83" s="3">
        <v>63.67</v>
      </c>
      <c r="K83" s="3">
        <v>68.8</v>
      </c>
      <c r="L83">
        <f t="shared" si="19"/>
        <v>2</v>
      </c>
      <c r="M83">
        <v>2019</v>
      </c>
      <c r="N83">
        <f>COUNTIFS(CR83:EV83,"=university")</f>
        <v>1</v>
      </c>
      <c r="O83">
        <v>0</v>
      </c>
      <c r="P83">
        <f>COUNTIFS(CR83:EV83,"=*government**")</f>
        <v>3</v>
      </c>
      <c r="Q83">
        <f t="shared" si="31"/>
        <v>1</v>
      </c>
      <c r="R83">
        <f>COUNTIF(CR83:EV83,"*angel*")</f>
        <v>1</v>
      </c>
      <c r="S83">
        <f>COUNTIF(CR83:EV83,"*family_office*")</f>
        <v>0</v>
      </c>
      <c r="T83">
        <v>1</v>
      </c>
      <c r="U83">
        <f>COUNTIF(CR83:EV83,"*accelerator*")</f>
        <v>5</v>
      </c>
      <c r="V83">
        <f>COUNTIF(CR83:EV83,"*corporate*")</f>
        <v>3</v>
      </c>
      <c r="W83">
        <f t="shared" si="20"/>
        <v>2</v>
      </c>
      <c r="X83">
        <f>COUNTIF(CR83:EV83,"*crowdfunding*")</f>
        <v>0</v>
      </c>
      <c r="Y83">
        <f>COUNTIF(CR83:EV83,"*venture_capital*")</f>
        <v>11</v>
      </c>
      <c r="Z83">
        <v>10</v>
      </c>
      <c r="AA83">
        <f t="shared" si="21"/>
        <v>1</v>
      </c>
      <c r="AB83">
        <f t="shared" si="22"/>
        <v>1</v>
      </c>
      <c r="AC83">
        <f t="shared" si="23"/>
        <v>1</v>
      </c>
      <c r="AD83">
        <f t="shared" si="24"/>
        <v>0</v>
      </c>
      <c r="AE83">
        <f t="shared" si="25"/>
        <v>0</v>
      </c>
      <c r="AF83">
        <f t="shared" si="26"/>
        <v>0</v>
      </c>
      <c r="AG83">
        <f t="shared" si="27"/>
        <v>0</v>
      </c>
      <c r="AH83">
        <f t="shared" si="28"/>
        <v>0</v>
      </c>
      <c r="AI83" t="s">
        <v>366</v>
      </c>
      <c r="AJ83" t="s">
        <v>250</v>
      </c>
      <c r="AK83" t="s">
        <v>292</v>
      </c>
      <c r="AM83" t="s">
        <v>1051</v>
      </c>
      <c r="AN83" t="s">
        <v>1235</v>
      </c>
      <c r="AO83" t="s">
        <v>1236</v>
      </c>
      <c r="AP83" t="s">
        <v>312</v>
      </c>
      <c r="AQ83" t="s">
        <v>1237</v>
      </c>
      <c r="AR83" t="s">
        <v>880</v>
      </c>
      <c r="AS83" t="s">
        <v>315</v>
      </c>
      <c r="AT83" t="s">
        <v>1238</v>
      </c>
      <c r="AU83" t="s">
        <v>1239</v>
      </c>
      <c r="AV83" t="s">
        <v>1240</v>
      </c>
      <c r="AW83" t="s">
        <v>1241</v>
      </c>
      <c r="AX83" t="s">
        <v>1242</v>
      </c>
      <c r="AY83" t="s">
        <v>1243</v>
      </c>
      <c r="AZ83" t="s">
        <v>1244</v>
      </c>
      <c r="BA83" t="s">
        <v>1245</v>
      </c>
      <c r="BB83" t="s">
        <v>335</v>
      </c>
      <c r="BC83" t="s">
        <v>296</v>
      </c>
      <c r="BD83" t="s">
        <v>297</v>
      </c>
      <c r="BE83" t="s">
        <v>1246</v>
      </c>
      <c r="BF83" t="s">
        <v>1247</v>
      </c>
      <c r="BG83" t="s">
        <v>344</v>
      </c>
      <c r="BH83" t="s">
        <v>1248</v>
      </c>
      <c r="BI83" t="s">
        <v>1249</v>
      </c>
      <c r="BJ83" t="s">
        <v>519</v>
      </c>
      <c r="BK83" t="s">
        <v>1250</v>
      </c>
      <c r="BL83" t="s">
        <v>1251</v>
      </c>
      <c r="BM83" t="s">
        <v>1252</v>
      </c>
      <c r="CR83" t="s">
        <v>323</v>
      </c>
      <c r="CS83" t="s">
        <v>292</v>
      </c>
      <c r="CT83" t="s">
        <v>372</v>
      </c>
      <c r="CU83" t="s">
        <v>274</v>
      </c>
      <c r="CV83" t="s">
        <v>274</v>
      </c>
      <c r="CW83" t="s">
        <v>292</v>
      </c>
      <c r="CX83" t="s">
        <v>292</v>
      </c>
      <c r="CY83" t="s">
        <v>254</v>
      </c>
      <c r="CZ83" t="s">
        <v>256</v>
      </c>
      <c r="DA83" t="s">
        <v>292</v>
      </c>
      <c r="DB83" t="s">
        <v>274</v>
      </c>
      <c r="DC83" t="s">
        <v>374</v>
      </c>
      <c r="DD83" t="s">
        <v>274</v>
      </c>
      <c r="DE83" t="s">
        <v>274</v>
      </c>
      <c r="DF83" t="s">
        <v>323</v>
      </c>
      <c r="DG83" t="s">
        <v>299</v>
      </c>
      <c r="DH83" t="s">
        <v>299</v>
      </c>
      <c r="DI83" t="s">
        <v>292</v>
      </c>
      <c r="DJ83" t="s">
        <v>274</v>
      </c>
      <c r="DK83" t="s">
        <v>274</v>
      </c>
      <c r="DL83" t="s">
        <v>276</v>
      </c>
      <c r="DM83" t="s">
        <v>323</v>
      </c>
      <c r="DN83" t="s">
        <v>274</v>
      </c>
      <c r="DO83" t="s">
        <v>274</v>
      </c>
      <c r="DP83" t="s">
        <v>274</v>
      </c>
      <c r="DQ83" t="s">
        <v>274</v>
      </c>
      <c r="DR83" t="s">
        <v>256</v>
      </c>
      <c r="EW83">
        <v>13</v>
      </c>
      <c r="EX83" t="s">
        <v>257</v>
      </c>
      <c r="EY83" t="s">
        <v>278</v>
      </c>
      <c r="EZ83" t="s">
        <v>300</v>
      </c>
      <c r="FA83" t="s">
        <v>278</v>
      </c>
      <c r="FB83" t="s">
        <v>258</v>
      </c>
      <c r="FC83" t="s">
        <v>278</v>
      </c>
      <c r="FD83" t="s">
        <v>258</v>
      </c>
      <c r="FE83" t="s">
        <v>347</v>
      </c>
      <c r="FF83" t="s">
        <v>278</v>
      </c>
      <c r="FG83" t="s">
        <v>300</v>
      </c>
      <c r="FH83" t="s">
        <v>277</v>
      </c>
      <c r="FI83" t="s">
        <v>277</v>
      </c>
      <c r="FJ83" t="s">
        <v>348</v>
      </c>
      <c r="FR83" t="s">
        <v>259</v>
      </c>
      <c r="FS83" t="s">
        <v>259</v>
      </c>
      <c r="FT83" t="s">
        <v>259</v>
      </c>
      <c r="FU83" t="s">
        <v>259</v>
      </c>
      <c r="FV83" t="s">
        <v>261</v>
      </c>
      <c r="FW83" t="s">
        <v>604</v>
      </c>
      <c r="FX83" t="s">
        <v>586</v>
      </c>
      <c r="FY83" t="s">
        <v>1253</v>
      </c>
      <c r="FZ83" t="s">
        <v>1254</v>
      </c>
      <c r="GA83" t="s">
        <v>259</v>
      </c>
      <c r="GB83">
        <v>19</v>
      </c>
      <c r="GC83" t="s">
        <v>1255</v>
      </c>
      <c r="GD83">
        <v>25</v>
      </c>
      <c r="GL83" t="s">
        <v>259</v>
      </c>
      <c r="GM83" t="s">
        <v>259</v>
      </c>
      <c r="GN83" t="s">
        <v>259</v>
      </c>
      <c r="GO83" t="s">
        <v>259</v>
      </c>
      <c r="GP83" t="s">
        <v>302</v>
      </c>
      <c r="GQ83" t="s">
        <v>302</v>
      </c>
      <c r="GR83" t="s">
        <v>302</v>
      </c>
      <c r="GS83" t="s">
        <v>302</v>
      </c>
      <c r="GT83" t="s">
        <v>302</v>
      </c>
      <c r="GU83" t="s">
        <v>259</v>
      </c>
      <c r="GV83" t="s">
        <v>302</v>
      </c>
      <c r="GW83" t="s">
        <v>302</v>
      </c>
      <c r="GX83" t="s">
        <v>302</v>
      </c>
      <c r="HF83" s="5" t="s">
        <v>287</v>
      </c>
      <c r="HG83">
        <v>2018</v>
      </c>
      <c r="HH83" t="s">
        <v>376</v>
      </c>
      <c r="HI83" s="5" t="s">
        <v>589</v>
      </c>
      <c r="HJ83" s="5" t="s">
        <v>739</v>
      </c>
      <c r="HK83" s="5">
        <v>43922</v>
      </c>
      <c r="HL83" s="5" t="s">
        <v>476</v>
      </c>
      <c r="HM83" s="5">
        <v>44287</v>
      </c>
      <c r="HN83" s="5">
        <v>44621</v>
      </c>
      <c r="HO83" t="s">
        <v>304</v>
      </c>
      <c r="HP83" t="s">
        <v>770</v>
      </c>
      <c r="HQ83" s="5">
        <v>45231</v>
      </c>
      <c r="HR83" t="s">
        <v>564</v>
      </c>
      <c r="HZ83" t="s">
        <v>1238</v>
      </c>
      <c r="IA83" t="s">
        <v>1239</v>
      </c>
      <c r="IB83" t="s">
        <v>1238</v>
      </c>
      <c r="IC83" t="s">
        <v>1240</v>
      </c>
      <c r="ID83" t="s">
        <v>1241</v>
      </c>
      <c r="IE83" t="s">
        <v>259</v>
      </c>
      <c r="IF83" t="s">
        <v>1256</v>
      </c>
      <c r="IG83" t="s">
        <v>1257</v>
      </c>
      <c r="IH83" t="s">
        <v>335</v>
      </c>
      <c r="II83" t="s">
        <v>307</v>
      </c>
      <c r="IJ83" t="s">
        <v>1258</v>
      </c>
      <c r="IK83" t="s">
        <v>1250</v>
      </c>
      <c r="IL83" t="s">
        <v>1259</v>
      </c>
    </row>
    <row r="84" spans="1:247" hidden="1" x14ac:dyDescent="0.3">
      <c r="A84">
        <v>1660142</v>
      </c>
      <c r="B84" t="s">
        <v>1260</v>
      </c>
      <c r="C84">
        <v>1</v>
      </c>
      <c r="E84" t="s">
        <v>3308</v>
      </c>
      <c r="F84">
        <v>3</v>
      </c>
      <c r="G84">
        <v>1</v>
      </c>
      <c r="H84">
        <v>0</v>
      </c>
      <c r="I84">
        <v>2018</v>
      </c>
      <c r="J84" s="3">
        <v>55.71</v>
      </c>
      <c r="K84" s="3">
        <v>60.2</v>
      </c>
      <c r="L84">
        <f t="shared" si="19"/>
        <v>0</v>
      </c>
      <c r="M84">
        <v>2018</v>
      </c>
      <c r="N84">
        <f t="shared" si="29"/>
        <v>0</v>
      </c>
      <c r="O84">
        <v>0</v>
      </c>
      <c r="P84">
        <f t="shared" si="30"/>
        <v>1</v>
      </c>
      <c r="Q84">
        <f t="shared" si="31"/>
        <v>0</v>
      </c>
      <c r="R84">
        <f t="shared" si="32"/>
        <v>0</v>
      </c>
      <c r="S84">
        <f t="shared" si="33"/>
        <v>0</v>
      </c>
      <c r="T84">
        <v>0</v>
      </c>
      <c r="U84">
        <f t="shared" si="34"/>
        <v>1</v>
      </c>
      <c r="V84">
        <f t="shared" si="35"/>
        <v>1</v>
      </c>
      <c r="W84">
        <f t="shared" si="20"/>
        <v>0</v>
      </c>
      <c r="X84">
        <f t="shared" si="36"/>
        <v>0</v>
      </c>
      <c r="Y84">
        <f t="shared" si="37"/>
        <v>4</v>
      </c>
      <c r="Z84">
        <v>5</v>
      </c>
      <c r="AA84">
        <f t="shared" si="21"/>
        <v>1</v>
      </c>
      <c r="AB84">
        <f t="shared" si="22"/>
        <v>0</v>
      </c>
      <c r="AC84">
        <f t="shared" si="23"/>
        <v>0</v>
      </c>
      <c r="AD84">
        <f t="shared" si="24"/>
        <v>0</v>
      </c>
      <c r="AE84">
        <f t="shared" si="25"/>
        <v>0</v>
      </c>
      <c r="AF84">
        <f t="shared" si="26"/>
        <v>0</v>
      </c>
      <c r="AG84">
        <f t="shared" si="27"/>
        <v>0</v>
      </c>
      <c r="AH84">
        <f t="shared" si="28"/>
        <v>0</v>
      </c>
      <c r="AI84" t="s">
        <v>250</v>
      </c>
      <c r="AM84" t="s">
        <v>1261</v>
      </c>
      <c r="AN84" t="s">
        <v>1262</v>
      </c>
      <c r="AO84" t="s">
        <v>1008</v>
      </c>
      <c r="AP84" t="s">
        <v>1263</v>
      </c>
      <c r="AQ84" t="s">
        <v>1264</v>
      </c>
      <c r="AR84" t="s">
        <v>296</v>
      </c>
      <c r="AS84" t="s">
        <v>977</v>
      </c>
      <c r="CR84" t="s">
        <v>274</v>
      </c>
      <c r="CS84" t="s">
        <v>274</v>
      </c>
      <c r="CT84" t="s">
        <v>323</v>
      </c>
      <c r="CU84" t="s">
        <v>274</v>
      </c>
      <c r="CV84" t="s">
        <v>274</v>
      </c>
      <c r="CW84" t="s">
        <v>299</v>
      </c>
      <c r="CX84" t="s">
        <v>292</v>
      </c>
      <c r="EW84">
        <v>4</v>
      </c>
      <c r="EX84" t="s">
        <v>277</v>
      </c>
      <c r="EY84" t="s">
        <v>347</v>
      </c>
      <c r="EZ84" t="s">
        <v>348</v>
      </c>
      <c r="FA84" t="s">
        <v>300</v>
      </c>
      <c r="FR84">
        <v>4</v>
      </c>
      <c r="FS84">
        <v>11</v>
      </c>
      <c r="FT84">
        <v>40</v>
      </c>
      <c r="FU84" t="s">
        <v>979</v>
      </c>
      <c r="GL84" t="s">
        <v>262</v>
      </c>
      <c r="GM84" t="s">
        <v>302</v>
      </c>
      <c r="GN84" t="s">
        <v>302</v>
      </c>
      <c r="GO84" t="s">
        <v>302</v>
      </c>
      <c r="HF84" s="5" t="s">
        <v>484</v>
      </c>
      <c r="HG84" s="5">
        <v>43556</v>
      </c>
      <c r="HH84" s="5">
        <v>44593</v>
      </c>
      <c r="HI84" t="s">
        <v>726</v>
      </c>
      <c r="HZ84" t="s">
        <v>259</v>
      </c>
      <c r="IA84" t="s">
        <v>1265</v>
      </c>
      <c r="IB84" t="s">
        <v>1266</v>
      </c>
      <c r="IC84" t="s">
        <v>981</v>
      </c>
    </row>
    <row r="85" spans="1:247" hidden="1" x14ac:dyDescent="0.3">
      <c r="A85">
        <v>1529693</v>
      </c>
      <c r="B85" t="s">
        <v>1267</v>
      </c>
      <c r="D85">
        <v>1</v>
      </c>
      <c r="E85" t="s">
        <v>3320</v>
      </c>
      <c r="F85">
        <v>3</v>
      </c>
      <c r="G85">
        <v>0</v>
      </c>
      <c r="H85">
        <v>0</v>
      </c>
      <c r="I85">
        <v>2017</v>
      </c>
      <c r="J85" s="3">
        <v>2.4</v>
      </c>
      <c r="K85" s="3">
        <v>2.64</v>
      </c>
      <c r="L85">
        <f t="shared" si="19"/>
        <v>1</v>
      </c>
      <c r="M85">
        <v>2018</v>
      </c>
      <c r="N85">
        <f>COUNTIFS(CX85:EV85,"=university")</f>
        <v>0</v>
      </c>
      <c r="O85">
        <v>0</v>
      </c>
      <c r="P85">
        <f>COUNTIFS(CX85:EV85,"=*government**")</f>
        <v>0</v>
      </c>
      <c r="Q85">
        <f>COUNTIFS(AS85:CQ85,"=*European Innovation Council*")</f>
        <v>0</v>
      </c>
      <c r="R85">
        <f>COUNTIF(CX85:EV85,"*angel*")</f>
        <v>0</v>
      </c>
      <c r="S85">
        <f>COUNTIF(CX85:EV85,"*family_office*")</f>
        <v>0</v>
      </c>
      <c r="T85">
        <v>0</v>
      </c>
      <c r="U85">
        <f>COUNTIF(CX85:EV85,"*accelerator*")</f>
        <v>0</v>
      </c>
      <c r="V85">
        <f>COUNTIF(CX85:EV85,"*corporate*")</f>
        <v>0</v>
      </c>
      <c r="W85">
        <f t="shared" si="20"/>
        <v>1</v>
      </c>
      <c r="X85">
        <f>COUNTIF(CX85:EV85,"*crowdfunding*")</f>
        <v>0</v>
      </c>
      <c r="Y85">
        <f>COUNTIF(CX85:EV85,"*venture_capital*")</f>
        <v>0</v>
      </c>
      <c r="Z85">
        <v>2</v>
      </c>
      <c r="AA85">
        <f t="shared" si="21"/>
        <v>1</v>
      </c>
      <c r="AB85">
        <f t="shared" si="22"/>
        <v>1</v>
      </c>
      <c r="AC85">
        <f t="shared" si="23"/>
        <v>0</v>
      </c>
      <c r="AD85">
        <f t="shared" si="24"/>
        <v>0</v>
      </c>
      <c r="AE85">
        <f t="shared" si="25"/>
        <v>0</v>
      </c>
      <c r="AF85">
        <f t="shared" si="26"/>
        <v>0</v>
      </c>
      <c r="AG85">
        <f t="shared" si="27"/>
        <v>1</v>
      </c>
      <c r="AH85">
        <f t="shared" si="28"/>
        <v>0</v>
      </c>
      <c r="AI85" t="s">
        <v>714</v>
      </c>
      <c r="AJ85" t="s">
        <v>250</v>
      </c>
      <c r="AK85" t="s">
        <v>292</v>
      </c>
      <c r="AM85" t="s">
        <v>1268</v>
      </c>
      <c r="AN85" t="s">
        <v>1269</v>
      </c>
      <c r="AO85" t="s">
        <v>1270</v>
      </c>
      <c r="AP85" t="s">
        <v>1271</v>
      </c>
      <c r="AQ85" t="s">
        <v>1272</v>
      </c>
      <c r="AR85" t="s">
        <v>1273</v>
      </c>
      <c r="CR85" t="s">
        <v>292</v>
      </c>
      <c r="CS85" t="s">
        <v>292</v>
      </c>
      <c r="CT85" t="s">
        <v>324</v>
      </c>
      <c r="CU85" t="s">
        <v>256</v>
      </c>
      <c r="CV85" t="s">
        <v>299</v>
      </c>
      <c r="CW85" t="s">
        <v>274</v>
      </c>
      <c r="EW85">
        <v>5</v>
      </c>
      <c r="EX85" t="s">
        <v>258</v>
      </c>
      <c r="EY85" t="s">
        <v>715</v>
      </c>
      <c r="EZ85" t="s">
        <v>278</v>
      </c>
      <c r="FA85" t="s">
        <v>349</v>
      </c>
      <c r="FB85" t="s">
        <v>1274</v>
      </c>
      <c r="FR85" t="s">
        <v>326</v>
      </c>
      <c r="FS85" t="s">
        <v>259</v>
      </c>
      <c r="FT85">
        <v>1</v>
      </c>
      <c r="FU85" t="s">
        <v>654</v>
      </c>
      <c r="FV85">
        <v>12</v>
      </c>
      <c r="GL85" t="s">
        <v>302</v>
      </c>
      <c r="GM85" t="s">
        <v>259</v>
      </c>
      <c r="GN85" t="s">
        <v>302</v>
      </c>
      <c r="GO85" t="s">
        <v>302</v>
      </c>
      <c r="GP85" t="s">
        <v>302</v>
      </c>
      <c r="HF85" s="5">
        <v>43132</v>
      </c>
      <c r="HG85" s="5" t="s">
        <v>589</v>
      </c>
      <c r="HH85" t="s">
        <v>739</v>
      </c>
      <c r="HI85" s="5">
        <v>43862</v>
      </c>
      <c r="HJ85" s="5">
        <v>44136</v>
      </c>
      <c r="HZ85" t="s">
        <v>1271</v>
      </c>
      <c r="IA85" t="s">
        <v>259</v>
      </c>
      <c r="IB85" t="s">
        <v>1272</v>
      </c>
      <c r="IC85" t="s">
        <v>1273</v>
      </c>
      <c r="ID85" t="s">
        <v>259</v>
      </c>
    </row>
    <row r="86" spans="1:247" x14ac:dyDescent="0.3">
      <c r="A86">
        <v>921496</v>
      </c>
      <c r="B86" t="s">
        <v>1275</v>
      </c>
      <c r="D86">
        <v>1</v>
      </c>
      <c r="E86" t="s">
        <v>3304</v>
      </c>
      <c r="F86">
        <v>4</v>
      </c>
      <c r="G86">
        <v>2</v>
      </c>
      <c r="H86">
        <v>1</v>
      </c>
      <c r="I86">
        <v>2016</v>
      </c>
      <c r="J86" s="3">
        <v>24.06</v>
      </c>
      <c r="K86" s="3">
        <v>26</v>
      </c>
      <c r="L86">
        <f t="shared" si="19"/>
        <v>2</v>
      </c>
      <c r="M86">
        <v>2018</v>
      </c>
      <c r="N86">
        <f t="shared" si="29"/>
        <v>1</v>
      </c>
      <c r="O86">
        <v>0</v>
      </c>
      <c r="P86">
        <f t="shared" si="30"/>
        <v>1</v>
      </c>
      <c r="Q86">
        <f t="shared" si="31"/>
        <v>0</v>
      </c>
      <c r="R86">
        <f t="shared" si="32"/>
        <v>0</v>
      </c>
      <c r="S86">
        <f t="shared" si="33"/>
        <v>0</v>
      </c>
      <c r="T86">
        <v>0</v>
      </c>
      <c r="U86">
        <f t="shared" si="34"/>
        <v>1</v>
      </c>
      <c r="V86">
        <f t="shared" si="35"/>
        <v>5</v>
      </c>
      <c r="W86">
        <f t="shared" si="20"/>
        <v>1</v>
      </c>
      <c r="X86">
        <f t="shared" si="36"/>
        <v>0</v>
      </c>
      <c r="Y86">
        <f t="shared" si="37"/>
        <v>8</v>
      </c>
      <c r="Z86">
        <v>10</v>
      </c>
      <c r="AA86">
        <f t="shared" si="21"/>
        <v>1</v>
      </c>
      <c r="AB86">
        <f t="shared" si="22"/>
        <v>0</v>
      </c>
      <c r="AC86">
        <f t="shared" si="23"/>
        <v>0</v>
      </c>
      <c r="AD86">
        <f t="shared" si="24"/>
        <v>0</v>
      </c>
      <c r="AE86">
        <f t="shared" si="25"/>
        <v>0</v>
      </c>
      <c r="AF86">
        <f t="shared" si="26"/>
        <v>0</v>
      </c>
      <c r="AG86">
        <f t="shared" si="27"/>
        <v>0</v>
      </c>
      <c r="AH86">
        <f t="shared" si="28"/>
        <v>0</v>
      </c>
      <c r="AI86" t="s">
        <v>250</v>
      </c>
      <c r="AM86" t="s">
        <v>312</v>
      </c>
      <c r="AN86" t="s">
        <v>315</v>
      </c>
      <c r="AO86" t="s">
        <v>1276</v>
      </c>
      <c r="AP86" t="s">
        <v>1277</v>
      </c>
      <c r="AQ86" t="s">
        <v>395</v>
      </c>
      <c r="AR86" t="s">
        <v>1278</v>
      </c>
      <c r="AS86" t="s">
        <v>1279</v>
      </c>
      <c r="AT86" t="s">
        <v>1246</v>
      </c>
      <c r="AU86" t="s">
        <v>761</v>
      </c>
      <c r="AV86" t="s">
        <v>1280</v>
      </c>
      <c r="AW86" t="s">
        <v>272</v>
      </c>
      <c r="AX86" t="s">
        <v>1281</v>
      </c>
      <c r="AY86" t="s">
        <v>1282</v>
      </c>
      <c r="AZ86" t="s">
        <v>400</v>
      </c>
      <c r="BA86" t="s">
        <v>1283</v>
      </c>
      <c r="BB86" t="s">
        <v>1284</v>
      </c>
      <c r="BC86" t="s">
        <v>1285</v>
      </c>
      <c r="CR86" t="s">
        <v>274</v>
      </c>
      <c r="CS86" t="s">
        <v>292</v>
      </c>
      <c r="CT86" t="s">
        <v>324</v>
      </c>
      <c r="CU86" t="s">
        <v>254</v>
      </c>
      <c r="CV86" t="s">
        <v>274</v>
      </c>
      <c r="CW86" t="s">
        <v>323</v>
      </c>
      <c r="CX86" t="s">
        <v>273</v>
      </c>
      <c r="CY86" t="s">
        <v>274</v>
      </c>
      <c r="CZ86" t="s">
        <v>274</v>
      </c>
      <c r="DA86" t="s">
        <v>274</v>
      </c>
      <c r="DB86" t="s">
        <v>276</v>
      </c>
      <c r="DC86" t="s">
        <v>274</v>
      </c>
      <c r="DD86" t="s">
        <v>323</v>
      </c>
      <c r="DE86" t="s">
        <v>323</v>
      </c>
      <c r="DF86" t="s">
        <v>274</v>
      </c>
      <c r="DG86" t="s">
        <v>256</v>
      </c>
      <c r="DH86" t="s">
        <v>324</v>
      </c>
      <c r="EW86">
        <v>7</v>
      </c>
      <c r="EX86" t="s">
        <v>257</v>
      </c>
      <c r="EY86" t="s">
        <v>258</v>
      </c>
      <c r="EZ86" t="s">
        <v>277</v>
      </c>
      <c r="FA86" t="s">
        <v>277</v>
      </c>
      <c r="FB86" t="s">
        <v>278</v>
      </c>
      <c r="FC86" t="s">
        <v>347</v>
      </c>
      <c r="FD86" t="s">
        <v>347</v>
      </c>
      <c r="FR86" t="s">
        <v>259</v>
      </c>
      <c r="FS86" t="s">
        <v>259</v>
      </c>
      <c r="FT86" t="s">
        <v>259</v>
      </c>
      <c r="FU86" t="s">
        <v>917</v>
      </c>
      <c r="FV86" t="s">
        <v>904</v>
      </c>
      <c r="FW86" t="s">
        <v>917</v>
      </c>
      <c r="FX86">
        <v>16</v>
      </c>
      <c r="GL86" t="s">
        <v>259</v>
      </c>
      <c r="GM86" t="s">
        <v>259</v>
      </c>
      <c r="GN86" t="s">
        <v>259</v>
      </c>
      <c r="GO86" t="s">
        <v>263</v>
      </c>
      <c r="GP86" t="s">
        <v>263</v>
      </c>
      <c r="GQ86" t="s">
        <v>263</v>
      </c>
      <c r="GR86" t="s">
        <v>262</v>
      </c>
      <c r="HF86" t="s">
        <v>708</v>
      </c>
      <c r="HG86" s="5" t="s">
        <v>588</v>
      </c>
      <c r="HH86" t="s">
        <v>1149</v>
      </c>
      <c r="HI86" t="s">
        <v>589</v>
      </c>
      <c r="HJ86" t="s">
        <v>453</v>
      </c>
      <c r="HK86" s="5">
        <v>43922</v>
      </c>
      <c r="HL86" t="s">
        <v>852</v>
      </c>
      <c r="HZ86" t="s">
        <v>1277</v>
      </c>
      <c r="IA86" t="s">
        <v>1286</v>
      </c>
      <c r="IB86" t="s">
        <v>1278</v>
      </c>
      <c r="IC86" t="s">
        <v>1287</v>
      </c>
      <c r="ID86" t="s">
        <v>272</v>
      </c>
      <c r="IE86" t="s">
        <v>1288</v>
      </c>
      <c r="IF86" t="s">
        <v>1289</v>
      </c>
    </row>
    <row r="87" spans="1:247" hidden="1" x14ac:dyDescent="0.3">
      <c r="A87">
        <v>922183</v>
      </c>
      <c r="B87" t="s">
        <v>1290</v>
      </c>
      <c r="D87">
        <v>1</v>
      </c>
      <c r="E87" t="s">
        <v>3306</v>
      </c>
      <c r="F87">
        <v>7</v>
      </c>
      <c r="G87">
        <v>3</v>
      </c>
      <c r="H87">
        <v>2</v>
      </c>
      <c r="I87">
        <v>2018</v>
      </c>
      <c r="J87" s="3">
        <v>18.350000000000001</v>
      </c>
      <c r="K87" s="3">
        <v>20.190000000000001</v>
      </c>
      <c r="L87">
        <f t="shared" si="19"/>
        <v>0</v>
      </c>
      <c r="M87">
        <v>2018</v>
      </c>
      <c r="N87">
        <f t="shared" si="29"/>
        <v>0</v>
      </c>
      <c r="O87">
        <v>1</v>
      </c>
      <c r="P87">
        <f t="shared" si="30"/>
        <v>0</v>
      </c>
      <c r="Q87">
        <f t="shared" si="31"/>
        <v>0</v>
      </c>
      <c r="R87">
        <f t="shared" si="32"/>
        <v>1</v>
      </c>
      <c r="S87">
        <f t="shared" si="33"/>
        <v>0</v>
      </c>
      <c r="T87">
        <v>1</v>
      </c>
      <c r="U87">
        <f t="shared" si="34"/>
        <v>4</v>
      </c>
      <c r="V87">
        <f t="shared" si="35"/>
        <v>2</v>
      </c>
      <c r="W87">
        <f t="shared" si="20"/>
        <v>0</v>
      </c>
      <c r="X87">
        <f t="shared" si="36"/>
        <v>0</v>
      </c>
      <c r="Y87">
        <f t="shared" si="37"/>
        <v>5</v>
      </c>
      <c r="Z87">
        <v>6</v>
      </c>
      <c r="AA87">
        <f t="shared" si="21"/>
        <v>1</v>
      </c>
      <c r="AB87">
        <f t="shared" si="22"/>
        <v>1</v>
      </c>
      <c r="AC87">
        <f t="shared" si="23"/>
        <v>1</v>
      </c>
      <c r="AD87">
        <f t="shared" si="24"/>
        <v>0</v>
      </c>
      <c r="AE87">
        <f t="shared" si="25"/>
        <v>0</v>
      </c>
      <c r="AF87">
        <f t="shared" si="26"/>
        <v>0</v>
      </c>
      <c r="AG87">
        <f t="shared" si="27"/>
        <v>0</v>
      </c>
      <c r="AH87">
        <f t="shared" si="28"/>
        <v>0</v>
      </c>
      <c r="AI87" t="s">
        <v>366</v>
      </c>
      <c r="AJ87" t="s">
        <v>250</v>
      </c>
      <c r="AK87" t="s">
        <v>292</v>
      </c>
      <c r="AM87" t="s">
        <v>675</v>
      </c>
      <c r="AN87" t="s">
        <v>1291</v>
      </c>
      <c r="AO87" t="s">
        <v>369</v>
      </c>
      <c r="AP87" t="s">
        <v>1292</v>
      </c>
      <c r="AQ87" t="s">
        <v>1293</v>
      </c>
      <c r="AR87" t="s">
        <v>910</v>
      </c>
      <c r="AS87" t="s">
        <v>1294</v>
      </c>
      <c r="AT87" t="s">
        <v>1295</v>
      </c>
      <c r="AU87" t="s">
        <v>1296</v>
      </c>
      <c r="AV87" t="s">
        <v>1297</v>
      </c>
      <c r="AW87" t="s">
        <v>1298</v>
      </c>
      <c r="AX87" t="s">
        <v>1299</v>
      </c>
      <c r="CR87" t="s">
        <v>292</v>
      </c>
      <c r="CS87" t="s">
        <v>292</v>
      </c>
      <c r="CT87" t="s">
        <v>373</v>
      </c>
      <c r="CU87" t="s">
        <v>273</v>
      </c>
      <c r="CV87" t="s">
        <v>374</v>
      </c>
      <c r="CW87" t="s">
        <v>292</v>
      </c>
      <c r="CX87" t="s">
        <v>324</v>
      </c>
      <c r="CY87" t="s">
        <v>274</v>
      </c>
      <c r="CZ87" t="s">
        <v>324</v>
      </c>
      <c r="DA87" t="s">
        <v>274</v>
      </c>
      <c r="DB87" t="s">
        <v>274</v>
      </c>
      <c r="DC87" t="s">
        <v>273</v>
      </c>
      <c r="EW87">
        <v>5</v>
      </c>
      <c r="EX87" t="s">
        <v>258</v>
      </c>
      <c r="EY87" t="s">
        <v>259</v>
      </c>
      <c r="EZ87" t="s">
        <v>258</v>
      </c>
      <c r="FA87" t="s">
        <v>347</v>
      </c>
      <c r="FB87" t="s">
        <v>347</v>
      </c>
      <c r="FR87" t="s">
        <v>667</v>
      </c>
      <c r="FS87" t="s">
        <v>259</v>
      </c>
      <c r="FT87" t="s">
        <v>1167</v>
      </c>
      <c r="FU87">
        <v>5</v>
      </c>
      <c r="FV87">
        <v>10</v>
      </c>
      <c r="GL87" t="s">
        <v>302</v>
      </c>
      <c r="GM87" t="s">
        <v>259</v>
      </c>
      <c r="GN87" t="s">
        <v>302</v>
      </c>
      <c r="GO87" t="s">
        <v>262</v>
      </c>
      <c r="GP87" t="s">
        <v>302</v>
      </c>
      <c r="HF87" s="5">
        <v>43191</v>
      </c>
      <c r="HG87" t="s">
        <v>328</v>
      </c>
      <c r="HH87" t="s">
        <v>358</v>
      </c>
      <c r="HI87" t="s">
        <v>754</v>
      </c>
      <c r="HJ87" s="5" t="s">
        <v>1212</v>
      </c>
      <c r="HZ87" t="s">
        <v>1300</v>
      </c>
      <c r="IA87" t="s">
        <v>910</v>
      </c>
      <c r="IB87" t="s">
        <v>1301</v>
      </c>
      <c r="IC87" t="s">
        <v>1302</v>
      </c>
      <c r="ID87" t="s">
        <v>1303</v>
      </c>
    </row>
    <row r="88" spans="1:247" x14ac:dyDescent="0.3">
      <c r="A88">
        <v>1659104</v>
      </c>
      <c r="B88" t="s">
        <v>1304</v>
      </c>
      <c r="C88">
        <v>1</v>
      </c>
      <c r="E88" t="s">
        <v>3306</v>
      </c>
      <c r="F88">
        <v>3</v>
      </c>
      <c r="G88">
        <v>2</v>
      </c>
      <c r="H88">
        <v>0</v>
      </c>
      <c r="I88">
        <v>2018</v>
      </c>
      <c r="J88" s="3">
        <v>42.66</v>
      </c>
      <c r="K88" s="3">
        <v>46.1</v>
      </c>
      <c r="L88">
        <f t="shared" si="19"/>
        <v>0</v>
      </c>
      <c r="M88">
        <v>2018</v>
      </c>
      <c r="N88">
        <f t="shared" si="29"/>
        <v>1</v>
      </c>
      <c r="O88">
        <v>1</v>
      </c>
      <c r="P88">
        <f t="shared" si="30"/>
        <v>4</v>
      </c>
      <c r="Q88">
        <f t="shared" si="31"/>
        <v>1</v>
      </c>
      <c r="R88">
        <f t="shared" si="32"/>
        <v>2</v>
      </c>
      <c r="S88">
        <f t="shared" si="33"/>
        <v>0</v>
      </c>
      <c r="T88">
        <v>2</v>
      </c>
      <c r="U88">
        <f t="shared" si="34"/>
        <v>4</v>
      </c>
      <c r="V88">
        <f t="shared" si="35"/>
        <v>0</v>
      </c>
      <c r="W88">
        <f t="shared" si="20"/>
        <v>2</v>
      </c>
      <c r="X88">
        <f t="shared" si="36"/>
        <v>0</v>
      </c>
      <c r="Y88">
        <f t="shared" si="37"/>
        <v>7</v>
      </c>
      <c r="Z88">
        <v>9</v>
      </c>
      <c r="AA88">
        <f t="shared" si="21"/>
        <v>1</v>
      </c>
      <c r="AB88">
        <f t="shared" si="22"/>
        <v>1</v>
      </c>
      <c r="AC88">
        <f t="shared" si="23"/>
        <v>1</v>
      </c>
      <c r="AD88">
        <f t="shared" si="24"/>
        <v>0</v>
      </c>
      <c r="AE88">
        <f t="shared" si="25"/>
        <v>0</v>
      </c>
      <c r="AF88">
        <f t="shared" si="26"/>
        <v>0</v>
      </c>
      <c r="AG88">
        <f t="shared" si="27"/>
        <v>0</v>
      </c>
      <c r="AH88">
        <f t="shared" si="28"/>
        <v>0</v>
      </c>
      <c r="AI88" t="s">
        <v>366</v>
      </c>
      <c r="AJ88" t="s">
        <v>250</v>
      </c>
      <c r="AK88" t="s">
        <v>292</v>
      </c>
      <c r="AM88" t="s">
        <v>677</v>
      </c>
      <c r="AN88" t="s">
        <v>312</v>
      </c>
      <c r="AO88" t="s">
        <v>315</v>
      </c>
      <c r="AP88" t="s">
        <v>1305</v>
      </c>
      <c r="AQ88" t="s">
        <v>369</v>
      </c>
      <c r="AR88" t="s">
        <v>1239</v>
      </c>
      <c r="AS88" t="s">
        <v>335</v>
      </c>
      <c r="AT88" t="s">
        <v>899</v>
      </c>
      <c r="AU88" t="s">
        <v>1306</v>
      </c>
      <c r="AV88" t="s">
        <v>1307</v>
      </c>
      <c r="AW88" t="s">
        <v>1308</v>
      </c>
      <c r="AX88" t="s">
        <v>1309</v>
      </c>
      <c r="AY88" t="s">
        <v>1310</v>
      </c>
      <c r="AZ88" t="s">
        <v>1311</v>
      </c>
      <c r="BA88" t="s">
        <v>296</v>
      </c>
      <c r="BB88" t="s">
        <v>297</v>
      </c>
      <c r="BC88" t="s">
        <v>1312</v>
      </c>
      <c r="BD88" t="s">
        <v>1313</v>
      </c>
      <c r="BE88" t="s">
        <v>1208</v>
      </c>
      <c r="BF88" t="s">
        <v>1314</v>
      </c>
      <c r="BG88" t="s">
        <v>1315</v>
      </c>
      <c r="CR88" t="s">
        <v>292</v>
      </c>
      <c r="CS88" t="s">
        <v>274</v>
      </c>
      <c r="CT88" t="s">
        <v>292</v>
      </c>
      <c r="CU88" t="s">
        <v>254</v>
      </c>
      <c r="CV88" t="s">
        <v>292</v>
      </c>
      <c r="CW88" t="s">
        <v>256</v>
      </c>
      <c r="CX88" t="s">
        <v>422</v>
      </c>
      <c r="CY88" t="s">
        <v>274</v>
      </c>
      <c r="CZ88" t="s">
        <v>274</v>
      </c>
      <c r="DA88" t="s">
        <v>274</v>
      </c>
      <c r="DB88" t="s">
        <v>274</v>
      </c>
      <c r="DC88" t="s">
        <v>274</v>
      </c>
      <c r="DD88" t="s">
        <v>374</v>
      </c>
      <c r="DE88" t="s">
        <v>374</v>
      </c>
      <c r="DF88" t="s">
        <v>299</v>
      </c>
      <c r="DG88" t="s">
        <v>292</v>
      </c>
      <c r="DH88" t="s">
        <v>256</v>
      </c>
      <c r="DI88" t="s">
        <v>274</v>
      </c>
      <c r="DJ88" t="s">
        <v>299</v>
      </c>
      <c r="DK88" t="s">
        <v>299</v>
      </c>
      <c r="DL88" t="s">
        <v>299</v>
      </c>
      <c r="EW88">
        <v>14</v>
      </c>
      <c r="EX88" t="s">
        <v>257</v>
      </c>
      <c r="EY88" t="s">
        <v>278</v>
      </c>
      <c r="EZ88" t="s">
        <v>278</v>
      </c>
      <c r="FA88" t="s">
        <v>665</v>
      </c>
      <c r="FB88" t="s">
        <v>278</v>
      </c>
      <c r="FC88" t="s">
        <v>258</v>
      </c>
      <c r="FD88" t="s">
        <v>258</v>
      </c>
      <c r="FE88" t="s">
        <v>347</v>
      </c>
      <c r="FF88" t="s">
        <v>278</v>
      </c>
      <c r="FG88" t="s">
        <v>300</v>
      </c>
      <c r="FH88" t="s">
        <v>300</v>
      </c>
      <c r="FI88" t="s">
        <v>347</v>
      </c>
      <c r="FJ88" t="s">
        <v>278</v>
      </c>
      <c r="FK88" t="s">
        <v>278</v>
      </c>
      <c r="FR88" t="s">
        <v>259</v>
      </c>
      <c r="FS88" t="s">
        <v>585</v>
      </c>
      <c r="FT88" t="s">
        <v>281</v>
      </c>
      <c r="FU88" t="s">
        <v>259</v>
      </c>
      <c r="FV88" t="s">
        <v>281</v>
      </c>
      <c r="FW88" t="s">
        <v>259</v>
      </c>
      <c r="FX88" t="s">
        <v>1316</v>
      </c>
      <c r="FY88" t="s">
        <v>738</v>
      </c>
      <c r="FZ88" t="s">
        <v>259</v>
      </c>
      <c r="GA88" t="s">
        <v>259</v>
      </c>
      <c r="GB88" t="s">
        <v>259</v>
      </c>
      <c r="GC88">
        <v>15</v>
      </c>
      <c r="GD88" t="s">
        <v>259</v>
      </c>
      <c r="GE88">
        <v>20</v>
      </c>
      <c r="GL88" t="s">
        <v>259</v>
      </c>
      <c r="GM88" t="s">
        <v>302</v>
      </c>
      <c r="GN88" t="s">
        <v>302</v>
      </c>
      <c r="GO88" t="s">
        <v>259</v>
      </c>
      <c r="GP88" t="s">
        <v>302</v>
      </c>
      <c r="GQ88" t="s">
        <v>259</v>
      </c>
      <c r="GR88" t="s">
        <v>302</v>
      </c>
      <c r="GS88" t="s">
        <v>302</v>
      </c>
      <c r="GT88" t="s">
        <v>259</v>
      </c>
      <c r="GU88" t="s">
        <v>259</v>
      </c>
      <c r="GV88" t="s">
        <v>259</v>
      </c>
      <c r="GW88" t="s">
        <v>302</v>
      </c>
      <c r="GX88" t="s">
        <v>259</v>
      </c>
      <c r="GY88" t="s">
        <v>302</v>
      </c>
      <c r="HF88" s="5" t="s">
        <v>376</v>
      </c>
      <c r="HG88" s="5" t="s">
        <v>542</v>
      </c>
      <c r="HH88" t="s">
        <v>1024</v>
      </c>
      <c r="HI88" t="s">
        <v>484</v>
      </c>
      <c r="HJ88" s="5">
        <v>43525</v>
      </c>
      <c r="HK88" s="5" t="s">
        <v>453</v>
      </c>
      <c r="HL88" s="5" t="s">
        <v>590</v>
      </c>
      <c r="HM88" s="5" t="s">
        <v>485</v>
      </c>
      <c r="HN88" s="5">
        <v>44593</v>
      </c>
      <c r="HO88" s="5" t="s">
        <v>304</v>
      </c>
      <c r="HP88" s="5" t="s">
        <v>304</v>
      </c>
      <c r="HQ88" s="5">
        <v>44866</v>
      </c>
      <c r="HR88" s="5">
        <v>44866</v>
      </c>
      <c r="HS88" t="s">
        <v>959</v>
      </c>
      <c r="HZ88" t="s">
        <v>1305</v>
      </c>
      <c r="IA88" t="s">
        <v>1239</v>
      </c>
      <c r="IB88" t="s">
        <v>369</v>
      </c>
      <c r="IC88" t="s">
        <v>259</v>
      </c>
      <c r="ID88" t="s">
        <v>335</v>
      </c>
      <c r="IE88" t="s">
        <v>259</v>
      </c>
      <c r="IF88" t="s">
        <v>259</v>
      </c>
      <c r="IG88" t="s">
        <v>1317</v>
      </c>
      <c r="IH88" t="s">
        <v>259</v>
      </c>
      <c r="II88" t="s">
        <v>259</v>
      </c>
      <c r="IJ88" t="s">
        <v>307</v>
      </c>
      <c r="IK88" t="s">
        <v>1318</v>
      </c>
      <c r="IL88" t="s">
        <v>1319</v>
      </c>
      <c r="IM88" t="s">
        <v>1315</v>
      </c>
    </row>
    <row r="89" spans="1:247" x14ac:dyDescent="0.3">
      <c r="A89">
        <v>2957778</v>
      </c>
      <c r="B89" t="s">
        <v>1320</v>
      </c>
      <c r="D89">
        <v>1</v>
      </c>
      <c r="E89" t="s">
        <v>3313</v>
      </c>
      <c r="F89">
        <v>2</v>
      </c>
      <c r="G89">
        <v>1</v>
      </c>
      <c r="H89">
        <v>0</v>
      </c>
      <c r="I89">
        <v>2019</v>
      </c>
      <c r="J89" s="3">
        <v>3.88</v>
      </c>
      <c r="K89" s="3">
        <v>4.2699999999999996</v>
      </c>
      <c r="L89">
        <f t="shared" si="19"/>
        <v>1</v>
      </c>
      <c r="M89">
        <v>2020</v>
      </c>
      <c r="N89">
        <f t="shared" si="29"/>
        <v>1</v>
      </c>
      <c r="O89">
        <v>1</v>
      </c>
      <c r="P89">
        <f t="shared" si="30"/>
        <v>0</v>
      </c>
      <c r="Q89">
        <f t="shared" si="31"/>
        <v>0</v>
      </c>
      <c r="R89">
        <f t="shared" si="32"/>
        <v>0</v>
      </c>
      <c r="S89">
        <f t="shared" si="33"/>
        <v>0</v>
      </c>
      <c r="T89">
        <v>1</v>
      </c>
      <c r="U89">
        <f t="shared" si="34"/>
        <v>2</v>
      </c>
      <c r="V89">
        <f t="shared" si="35"/>
        <v>0</v>
      </c>
      <c r="W89">
        <f t="shared" si="20"/>
        <v>0</v>
      </c>
      <c r="X89">
        <f t="shared" si="36"/>
        <v>0</v>
      </c>
      <c r="Y89">
        <f t="shared" si="37"/>
        <v>5</v>
      </c>
      <c r="Z89">
        <v>4</v>
      </c>
      <c r="AA89">
        <f t="shared" si="21"/>
        <v>1</v>
      </c>
      <c r="AB89">
        <f t="shared" si="22"/>
        <v>1</v>
      </c>
      <c r="AC89">
        <f t="shared" si="23"/>
        <v>0</v>
      </c>
      <c r="AD89">
        <f t="shared" si="24"/>
        <v>0</v>
      </c>
      <c r="AE89">
        <f t="shared" si="25"/>
        <v>0</v>
      </c>
      <c r="AF89">
        <f t="shared" si="26"/>
        <v>0</v>
      </c>
      <c r="AG89">
        <f t="shared" si="27"/>
        <v>0</v>
      </c>
      <c r="AH89">
        <f t="shared" si="28"/>
        <v>0</v>
      </c>
      <c r="AI89" t="s">
        <v>250</v>
      </c>
      <c r="AJ89" t="s">
        <v>292</v>
      </c>
      <c r="AM89" t="s">
        <v>582</v>
      </c>
      <c r="AN89" t="s">
        <v>1321</v>
      </c>
      <c r="AO89" t="s">
        <v>1322</v>
      </c>
      <c r="AP89" t="s">
        <v>1176</v>
      </c>
      <c r="AQ89" t="s">
        <v>956</v>
      </c>
      <c r="AR89" t="s">
        <v>581</v>
      </c>
      <c r="AS89" t="s">
        <v>1323</v>
      </c>
      <c r="AT89" t="s">
        <v>1324</v>
      </c>
      <c r="CR89" t="s">
        <v>274</v>
      </c>
      <c r="CS89" t="s">
        <v>274</v>
      </c>
      <c r="CT89" t="s">
        <v>274</v>
      </c>
      <c r="CU89" t="s">
        <v>274</v>
      </c>
      <c r="CV89" t="s">
        <v>254</v>
      </c>
      <c r="CW89" t="s">
        <v>292</v>
      </c>
      <c r="CX89" t="s">
        <v>292</v>
      </c>
      <c r="CY89" t="s">
        <v>274</v>
      </c>
      <c r="EW89">
        <v>5</v>
      </c>
      <c r="EX89" t="s">
        <v>257</v>
      </c>
      <c r="EY89" t="s">
        <v>258</v>
      </c>
      <c r="EZ89" t="s">
        <v>258</v>
      </c>
      <c r="FA89" t="s">
        <v>278</v>
      </c>
      <c r="FB89" t="s">
        <v>258</v>
      </c>
      <c r="FR89" t="s">
        <v>259</v>
      </c>
      <c r="FS89">
        <v>1</v>
      </c>
      <c r="FT89" t="s">
        <v>585</v>
      </c>
      <c r="FU89" t="s">
        <v>905</v>
      </c>
      <c r="FV89">
        <v>3</v>
      </c>
      <c r="GL89" t="s">
        <v>259</v>
      </c>
      <c r="GM89" t="s">
        <v>587</v>
      </c>
      <c r="GN89" t="s">
        <v>262</v>
      </c>
      <c r="GO89" t="s">
        <v>302</v>
      </c>
      <c r="GP89" t="s">
        <v>262</v>
      </c>
      <c r="HF89" s="5">
        <v>43405</v>
      </c>
      <c r="HG89" s="5" t="s">
        <v>516</v>
      </c>
      <c r="HH89" t="s">
        <v>447</v>
      </c>
      <c r="HI89" s="5">
        <v>44501</v>
      </c>
      <c r="HJ89" s="5" t="s">
        <v>852</v>
      </c>
      <c r="HZ89" t="s">
        <v>956</v>
      </c>
      <c r="IA89" t="s">
        <v>259</v>
      </c>
      <c r="IB89" t="s">
        <v>1323</v>
      </c>
      <c r="IC89" t="s">
        <v>581</v>
      </c>
      <c r="ID89" t="s">
        <v>1324</v>
      </c>
    </row>
    <row r="90" spans="1:247" hidden="1" x14ac:dyDescent="0.3">
      <c r="A90">
        <v>1672047</v>
      </c>
      <c r="B90" t="s">
        <v>1325</v>
      </c>
      <c r="C90">
        <v>1</v>
      </c>
      <c r="E90" t="s">
        <v>3306</v>
      </c>
      <c r="F90">
        <v>3</v>
      </c>
      <c r="G90">
        <v>0</v>
      </c>
      <c r="H90">
        <v>3</v>
      </c>
      <c r="I90">
        <v>2017</v>
      </c>
      <c r="J90" s="3">
        <v>5.55</v>
      </c>
      <c r="K90" s="3">
        <v>6.11</v>
      </c>
      <c r="L90">
        <f t="shared" si="19"/>
        <v>4</v>
      </c>
      <c r="M90">
        <v>2021</v>
      </c>
      <c r="N90">
        <f t="shared" si="29"/>
        <v>0</v>
      </c>
      <c r="O90">
        <v>0</v>
      </c>
      <c r="P90">
        <f t="shared" si="30"/>
        <v>2</v>
      </c>
      <c r="Q90">
        <f t="shared" si="31"/>
        <v>0</v>
      </c>
      <c r="R90">
        <f t="shared" si="32"/>
        <v>4</v>
      </c>
      <c r="S90">
        <f t="shared" si="33"/>
        <v>1</v>
      </c>
      <c r="T90">
        <v>5</v>
      </c>
      <c r="U90">
        <f t="shared" si="34"/>
        <v>3</v>
      </c>
      <c r="V90">
        <f t="shared" si="35"/>
        <v>3</v>
      </c>
      <c r="W90">
        <f t="shared" si="20"/>
        <v>0</v>
      </c>
      <c r="X90">
        <f t="shared" si="36"/>
        <v>0</v>
      </c>
      <c r="Y90">
        <f t="shared" si="37"/>
        <v>2</v>
      </c>
      <c r="Z90">
        <v>2</v>
      </c>
      <c r="AA90">
        <f t="shared" si="21"/>
        <v>1</v>
      </c>
      <c r="AB90">
        <f t="shared" si="22"/>
        <v>1</v>
      </c>
      <c r="AC90">
        <f t="shared" si="23"/>
        <v>1</v>
      </c>
      <c r="AD90">
        <f t="shared" si="24"/>
        <v>0</v>
      </c>
      <c r="AE90">
        <f t="shared" si="25"/>
        <v>0</v>
      </c>
      <c r="AF90">
        <f t="shared" si="26"/>
        <v>0</v>
      </c>
      <c r="AG90">
        <f t="shared" si="27"/>
        <v>0</v>
      </c>
      <c r="AH90">
        <f t="shared" si="28"/>
        <v>0</v>
      </c>
      <c r="AI90" t="s">
        <v>366</v>
      </c>
      <c r="AJ90" t="s">
        <v>250</v>
      </c>
      <c r="AK90" t="s">
        <v>292</v>
      </c>
      <c r="AM90" t="s">
        <v>878</v>
      </c>
      <c r="AN90" t="s">
        <v>1326</v>
      </c>
      <c r="AO90" t="s">
        <v>1327</v>
      </c>
      <c r="AP90" t="s">
        <v>1269</v>
      </c>
      <c r="AQ90" t="s">
        <v>1328</v>
      </c>
      <c r="AR90" t="s">
        <v>1329</v>
      </c>
      <c r="AS90" t="s">
        <v>1330</v>
      </c>
      <c r="AT90" t="s">
        <v>1331</v>
      </c>
      <c r="AU90" t="s">
        <v>1332</v>
      </c>
      <c r="AV90" t="s">
        <v>1307</v>
      </c>
      <c r="AW90" t="s">
        <v>1333</v>
      </c>
      <c r="AX90" t="s">
        <v>1242</v>
      </c>
      <c r="AY90" t="s">
        <v>1334</v>
      </c>
      <c r="AZ90" t="s">
        <v>1335</v>
      </c>
      <c r="BA90" t="s">
        <v>1336</v>
      </c>
      <c r="CR90" t="s">
        <v>292</v>
      </c>
      <c r="CS90" t="s">
        <v>324</v>
      </c>
      <c r="CT90" t="s">
        <v>299</v>
      </c>
      <c r="CU90" t="s">
        <v>292</v>
      </c>
      <c r="CV90" t="s">
        <v>292</v>
      </c>
      <c r="CW90" t="s">
        <v>299</v>
      </c>
      <c r="CX90" t="s">
        <v>423</v>
      </c>
      <c r="CY90" t="s">
        <v>323</v>
      </c>
      <c r="CZ90" t="s">
        <v>374</v>
      </c>
      <c r="DA90" t="s">
        <v>274</v>
      </c>
      <c r="DB90" t="s">
        <v>324</v>
      </c>
      <c r="DC90" t="s">
        <v>374</v>
      </c>
      <c r="DD90" t="s">
        <v>374</v>
      </c>
      <c r="DE90" t="s">
        <v>274</v>
      </c>
      <c r="DF90" t="s">
        <v>374</v>
      </c>
      <c r="EW90">
        <v>2</v>
      </c>
      <c r="EX90" t="s">
        <v>278</v>
      </c>
      <c r="EY90" t="s">
        <v>258</v>
      </c>
      <c r="FR90" t="s">
        <v>281</v>
      </c>
      <c r="FS90" t="s">
        <v>425</v>
      </c>
      <c r="GL90" t="s">
        <v>302</v>
      </c>
      <c r="GM90" t="s">
        <v>302</v>
      </c>
      <c r="HF90" t="s">
        <v>360</v>
      </c>
      <c r="HG90" t="s">
        <v>304</v>
      </c>
      <c r="HZ90" t="s">
        <v>1329</v>
      </c>
      <c r="IA90" t="s">
        <v>1337</v>
      </c>
    </row>
    <row r="91" spans="1:247" hidden="1" x14ac:dyDescent="0.3">
      <c r="A91">
        <v>870699</v>
      </c>
      <c r="B91" t="s">
        <v>1338</v>
      </c>
      <c r="D91">
        <v>1</v>
      </c>
      <c r="E91" t="s">
        <v>3304</v>
      </c>
      <c r="F91">
        <v>3</v>
      </c>
      <c r="G91">
        <v>0</v>
      </c>
      <c r="H91">
        <v>0</v>
      </c>
      <c r="I91">
        <v>2015</v>
      </c>
      <c r="J91" s="3">
        <v>11.66</v>
      </c>
      <c r="K91" s="3">
        <v>12.6</v>
      </c>
      <c r="L91">
        <f t="shared" si="19"/>
        <v>1</v>
      </c>
      <c r="M91">
        <v>2016</v>
      </c>
      <c r="N91">
        <f t="shared" si="29"/>
        <v>0</v>
      </c>
      <c r="O91">
        <v>0</v>
      </c>
      <c r="P91">
        <f t="shared" si="30"/>
        <v>2</v>
      </c>
      <c r="Q91">
        <f t="shared" si="31"/>
        <v>0</v>
      </c>
      <c r="R91">
        <f t="shared" si="32"/>
        <v>0</v>
      </c>
      <c r="S91">
        <f t="shared" si="33"/>
        <v>0</v>
      </c>
      <c r="T91">
        <v>0</v>
      </c>
      <c r="U91">
        <f t="shared" si="34"/>
        <v>1</v>
      </c>
      <c r="V91">
        <f t="shared" si="35"/>
        <v>2</v>
      </c>
      <c r="W91">
        <f t="shared" si="20"/>
        <v>0</v>
      </c>
      <c r="X91">
        <f t="shared" si="36"/>
        <v>0</v>
      </c>
      <c r="Y91">
        <f t="shared" si="37"/>
        <v>5</v>
      </c>
      <c r="Z91">
        <v>5</v>
      </c>
      <c r="AA91">
        <f t="shared" si="21"/>
        <v>1</v>
      </c>
      <c r="AB91">
        <f t="shared" si="22"/>
        <v>1</v>
      </c>
      <c r="AC91">
        <f t="shared" si="23"/>
        <v>0</v>
      </c>
      <c r="AD91">
        <f t="shared" si="24"/>
        <v>0</v>
      </c>
      <c r="AE91">
        <f t="shared" si="25"/>
        <v>0</v>
      </c>
      <c r="AF91">
        <f t="shared" si="26"/>
        <v>0</v>
      </c>
      <c r="AG91">
        <f t="shared" si="27"/>
        <v>0</v>
      </c>
      <c r="AH91">
        <f t="shared" si="28"/>
        <v>0</v>
      </c>
      <c r="AI91" t="s">
        <v>250</v>
      </c>
      <c r="AJ91" t="s">
        <v>292</v>
      </c>
      <c r="AM91" t="s">
        <v>661</v>
      </c>
      <c r="AN91" t="s">
        <v>433</v>
      </c>
      <c r="AO91" t="s">
        <v>437</v>
      </c>
      <c r="AP91" t="s">
        <v>438</v>
      </c>
      <c r="AQ91" t="s">
        <v>550</v>
      </c>
      <c r="AR91" t="s">
        <v>923</v>
      </c>
      <c r="AS91" t="s">
        <v>924</v>
      </c>
      <c r="AT91" t="s">
        <v>272</v>
      </c>
      <c r="AU91" t="s">
        <v>1339</v>
      </c>
      <c r="AV91" t="s">
        <v>1340</v>
      </c>
      <c r="AW91" t="s">
        <v>1341</v>
      </c>
      <c r="CR91" t="s">
        <v>274</v>
      </c>
      <c r="CS91" t="s">
        <v>292</v>
      </c>
      <c r="CT91" t="s">
        <v>274</v>
      </c>
      <c r="CU91" t="s">
        <v>274</v>
      </c>
      <c r="CV91" t="s">
        <v>299</v>
      </c>
      <c r="CW91" t="s">
        <v>505</v>
      </c>
      <c r="CX91" t="s">
        <v>274</v>
      </c>
      <c r="CY91" t="s">
        <v>276</v>
      </c>
      <c r="CZ91" t="s">
        <v>324</v>
      </c>
      <c r="DA91" t="s">
        <v>323</v>
      </c>
      <c r="DB91" t="s">
        <v>274</v>
      </c>
      <c r="EW91">
        <v>9</v>
      </c>
      <c r="EX91" t="s">
        <v>259</v>
      </c>
      <c r="EY91" t="s">
        <v>300</v>
      </c>
      <c r="EZ91" t="s">
        <v>258</v>
      </c>
      <c r="FA91" t="s">
        <v>278</v>
      </c>
      <c r="FB91" t="s">
        <v>277</v>
      </c>
      <c r="FC91" t="s">
        <v>278</v>
      </c>
      <c r="FD91" t="s">
        <v>278</v>
      </c>
      <c r="FE91" t="s">
        <v>277</v>
      </c>
      <c r="FF91" t="s">
        <v>277</v>
      </c>
      <c r="FR91" t="s">
        <v>259</v>
      </c>
      <c r="FS91" t="s">
        <v>259</v>
      </c>
      <c r="FT91">
        <v>1</v>
      </c>
      <c r="FU91" t="s">
        <v>753</v>
      </c>
      <c r="FV91" t="s">
        <v>526</v>
      </c>
      <c r="FW91" t="s">
        <v>585</v>
      </c>
      <c r="FX91" t="s">
        <v>1342</v>
      </c>
      <c r="FY91">
        <v>2</v>
      </c>
      <c r="FZ91" t="s">
        <v>767</v>
      </c>
      <c r="GL91" t="s">
        <v>259</v>
      </c>
      <c r="GM91" t="s">
        <v>259</v>
      </c>
      <c r="GN91" t="s">
        <v>263</v>
      </c>
      <c r="GO91" t="s">
        <v>302</v>
      </c>
      <c r="GP91" t="s">
        <v>263</v>
      </c>
      <c r="GQ91" t="s">
        <v>263</v>
      </c>
      <c r="GR91" t="s">
        <v>263</v>
      </c>
      <c r="GS91" t="s">
        <v>263</v>
      </c>
      <c r="GT91" t="s">
        <v>263</v>
      </c>
      <c r="HF91" s="5">
        <v>41944</v>
      </c>
      <c r="HG91" s="5" t="s">
        <v>515</v>
      </c>
      <c r="HH91" t="s">
        <v>609</v>
      </c>
      <c r="HI91" t="s">
        <v>527</v>
      </c>
      <c r="HJ91" s="5">
        <v>43191</v>
      </c>
      <c r="HK91" s="5">
        <v>43770</v>
      </c>
      <c r="HL91" s="5" t="s">
        <v>331</v>
      </c>
      <c r="HM91" s="5" t="s">
        <v>740</v>
      </c>
      <c r="HN91" s="5" t="s">
        <v>564</v>
      </c>
      <c r="HZ91" t="s">
        <v>661</v>
      </c>
      <c r="IA91" t="s">
        <v>433</v>
      </c>
      <c r="IB91" t="s">
        <v>1343</v>
      </c>
      <c r="IC91" t="s">
        <v>550</v>
      </c>
      <c r="ID91" t="s">
        <v>1344</v>
      </c>
      <c r="IE91" t="s">
        <v>272</v>
      </c>
      <c r="IF91" t="s">
        <v>272</v>
      </c>
      <c r="IG91" t="s">
        <v>1345</v>
      </c>
      <c r="IH91" t="s">
        <v>1346</v>
      </c>
    </row>
    <row r="92" spans="1:247" hidden="1" x14ac:dyDescent="0.3">
      <c r="A92">
        <v>871282</v>
      </c>
      <c r="B92" t="s">
        <v>1347</v>
      </c>
      <c r="D92">
        <v>1</v>
      </c>
      <c r="E92" t="s">
        <v>3306</v>
      </c>
      <c r="F92">
        <v>3</v>
      </c>
      <c r="G92">
        <v>1</v>
      </c>
      <c r="H92">
        <v>0</v>
      </c>
      <c r="I92">
        <v>2015</v>
      </c>
      <c r="J92" s="3">
        <v>11.39</v>
      </c>
      <c r="K92" s="3">
        <v>12.53</v>
      </c>
      <c r="L92">
        <f t="shared" si="19"/>
        <v>1</v>
      </c>
      <c r="M92">
        <v>2016</v>
      </c>
      <c r="N92">
        <f>COUNTIFS(CR92:EV92,"=university")</f>
        <v>0</v>
      </c>
      <c r="O92">
        <v>1</v>
      </c>
      <c r="P92">
        <f>COUNTIFS(CR92:EV92,"=*government**")</f>
        <v>1</v>
      </c>
      <c r="Q92">
        <f>COUNTIFS(AU92:CQ92,"=*European Innovation Council*")</f>
        <v>0</v>
      </c>
      <c r="R92">
        <f>COUNTIF(CR92:EV92,"*angel*")</f>
        <v>0</v>
      </c>
      <c r="S92">
        <f>COUNTIF(CR92:EV92,"*family_office*")</f>
        <v>0</v>
      </c>
      <c r="T92">
        <v>0</v>
      </c>
      <c r="U92">
        <f>COUNTIF(CR92:EV92,"*accelerator*")</f>
        <v>2</v>
      </c>
      <c r="V92">
        <f>COUNTIF(CR92:EV92,"*corporate*")</f>
        <v>1</v>
      </c>
      <c r="W92">
        <f t="shared" si="20"/>
        <v>0</v>
      </c>
      <c r="X92">
        <f>COUNTIF(CR92:EV92,"*crowdfunding*")</f>
        <v>0</v>
      </c>
      <c r="Y92">
        <f>COUNTIF(CR92:EV92,"*venture_capital*")</f>
        <v>4</v>
      </c>
      <c r="Z92">
        <v>4</v>
      </c>
      <c r="AA92">
        <f t="shared" si="21"/>
        <v>1</v>
      </c>
      <c r="AB92">
        <f t="shared" si="22"/>
        <v>1</v>
      </c>
      <c r="AC92">
        <f t="shared" si="23"/>
        <v>0</v>
      </c>
      <c r="AD92">
        <f t="shared" si="24"/>
        <v>0</v>
      </c>
      <c r="AE92">
        <f t="shared" si="25"/>
        <v>0</v>
      </c>
      <c r="AF92">
        <f t="shared" si="26"/>
        <v>0</v>
      </c>
      <c r="AG92">
        <f t="shared" si="27"/>
        <v>0</v>
      </c>
      <c r="AH92">
        <f t="shared" si="28"/>
        <v>0</v>
      </c>
      <c r="AI92" t="s">
        <v>250</v>
      </c>
      <c r="AJ92" t="s">
        <v>292</v>
      </c>
      <c r="AM92" t="s">
        <v>369</v>
      </c>
      <c r="AN92" t="s">
        <v>1348</v>
      </c>
      <c r="AO92" t="s">
        <v>1349</v>
      </c>
      <c r="AP92" t="s">
        <v>899</v>
      </c>
      <c r="AQ92" t="s">
        <v>1350</v>
      </c>
      <c r="AR92" t="s">
        <v>896</v>
      </c>
      <c r="AS92" t="s">
        <v>335</v>
      </c>
      <c r="AT92" t="s">
        <v>473</v>
      </c>
      <c r="CR92" t="s">
        <v>373</v>
      </c>
      <c r="CS92" t="s">
        <v>274</v>
      </c>
      <c r="CT92" t="s">
        <v>324</v>
      </c>
      <c r="CU92" t="s">
        <v>274</v>
      </c>
      <c r="CV92" t="s">
        <v>273</v>
      </c>
      <c r="CW92" t="s">
        <v>292</v>
      </c>
      <c r="CX92" t="s">
        <v>299</v>
      </c>
      <c r="CY92" t="s">
        <v>274</v>
      </c>
      <c r="EW92">
        <v>6</v>
      </c>
      <c r="EX92" t="s">
        <v>347</v>
      </c>
      <c r="EY92" t="s">
        <v>348</v>
      </c>
      <c r="EZ92" t="s">
        <v>279</v>
      </c>
      <c r="FA92" t="s">
        <v>278</v>
      </c>
      <c r="FB92" t="s">
        <v>278</v>
      </c>
      <c r="FC92" t="s">
        <v>277</v>
      </c>
      <c r="FR92" t="s">
        <v>261</v>
      </c>
      <c r="FS92" t="s">
        <v>259</v>
      </c>
      <c r="FT92" t="s">
        <v>259</v>
      </c>
      <c r="FU92" t="s">
        <v>903</v>
      </c>
      <c r="FV92" t="s">
        <v>514</v>
      </c>
      <c r="FW92" t="s">
        <v>869</v>
      </c>
      <c r="GL92" t="s">
        <v>262</v>
      </c>
      <c r="GM92" t="s">
        <v>259</v>
      </c>
      <c r="GN92" t="s">
        <v>259</v>
      </c>
      <c r="GO92" t="s">
        <v>302</v>
      </c>
      <c r="GP92" t="s">
        <v>302</v>
      </c>
      <c r="GQ92" t="s">
        <v>302</v>
      </c>
      <c r="HF92" t="s">
        <v>709</v>
      </c>
      <c r="HG92" t="s">
        <v>610</v>
      </c>
      <c r="HH92" s="5">
        <v>44287</v>
      </c>
      <c r="HI92" s="5" t="s">
        <v>289</v>
      </c>
      <c r="HJ92" t="s">
        <v>304</v>
      </c>
      <c r="HK92" t="s">
        <v>304</v>
      </c>
      <c r="HZ92" t="s">
        <v>1351</v>
      </c>
      <c r="IA92" t="s">
        <v>1351</v>
      </c>
      <c r="IB92" t="s">
        <v>259</v>
      </c>
      <c r="IC92" t="s">
        <v>896</v>
      </c>
      <c r="ID92" t="s">
        <v>335</v>
      </c>
      <c r="IE92" t="s">
        <v>473</v>
      </c>
    </row>
    <row r="93" spans="1:247" hidden="1" x14ac:dyDescent="0.3">
      <c r="A93">
        <v>3030287</v>
      </c>
      <c r="B93" t="s">
        <v>1352</v>
      </c>
      <c r="C93">
        <v>1</v>
      </c>
      <c r="E93" t="s">
        <v>3312</v>
      </c>
      <c r="F93">
        <v>2</v>
      </c>
      <c r="G93">
        <v>1</v>
      </c>
      <c r="H93">
        <v>0</v>
      </c>
      <c r="I93">
        <v>2020</v>
      </c>
      <c r="J93" s="3">
        <v>8</v>
      </c>
      <c r="K93" s="3">
        <v>8.8000000000000007</v>
      </c>
      <c r="L93">
        <f t="shared" si="19"/>
        <v>1</v>
      </c>
      <c r="M93">
        <v>2021</v>
      </c>
      <c r="N93">
        <f>COUNTIFS(CR93:EV93,"=university")</f>
        <v>0</v>
      </c>
      <c r="O93">
        <v>0</v>
      </c>
      <c r="P93">
        <f>COUNTIFS(CR93:EV93,"=*government**")</f>
        <v>0</v>
      </c>
      <c r="Q93">
        <f>COUNTIFS(AU93:CQ93,"=*European Innovation Council*")</f>
        <v>0</v>
      </c>
      <c r="R93">
        <f>COUNTIF(CR93:EV93,"*angel*")</f>
        <v>1</v>
      </c>
      <c r="S93">
        <f>COUNTIF(CR93:EV93,"*family_office*")</f>
        <v>0</v>
      </c>
      <c r="T93">
        <v>1</v>
      </c>
      <c r="U93">
        <f>COUNTIF(CR93:EV93,"*accelerator*")</f>
        <v>2</v>
      </c>
      <c r="V93">
        <f>COUNTIF(CR93:EV93,"*corporate*")</f>
        <v>0</v>
      </c>
      <c r="W93">
        <f t="shared" si="20"/>
        <v>0</v>
      </c>
      <c r="X93">
        <f>COUNTIF(CR93:EV93,"*crowdfunding*")</f>
        <v>0</v>
      </c>
      <c r="Y93">
        <f>COUNTIF(CR93:EV93,"*venture_capital*")</f>
        <v>5</v>
      </c>
      <c r="Z93">
        <v>5</v>
      </c>
      <c r="AA93">
        <f t="shared" si="21"/>
        <v>1</v>
      </c>
      <c r="AB93">
        <f t="shared" si="22"/>
        <v>1</v>
      </c>
      <c r="AC93">
        <f t="shared" si="23"/>
        <v>0</v>
      </c>
      <c r="AD93">
        <f t="shared" si="24"/>
        <v>0</v>
      </c>
      <c r="AE93">
        <f t="shared" si="25"/>
        <v>0</v>
      </c>
      <c r="AF93">
        <f t="shared" si="26"/>
        <v>0</v>
      </c>
      <c r="AG93">
        <f t="shared" si="27"/>
        <v>0</v>
      </c>
      <c r="AH93">
        <f t="shared" si="28"/>
        <v>0</v>
      </c>
      <c r="AI93" t="s">
        <v>250</v>
      </c>
      <c r="AJ93" t="s">
        <v>292</v>
      </c>
      <c r="AM93" t="s">
        <v>313</v>
      </c>
      <c r="AN93" t="s">
        <v>844</v>
      </c>
      <c r="AO93" t="s">
        <v>1353</v>
      </c>
      <c r="AP93" t="s">
        <v>571</v>
      </c>
      <c r="AQ93" t="s">
        <v>394</v>
      </c>
      <c r="AR93" t="s">
        <v>1354</v>
      </c>
      <c r="AS93" t="s">
        <v>1355</v>
      </c>
      <c r="AT93" t="s">
        <v>1335</v>
      </c>
      <c r="CR93" t="s">
        <v>292</v>
      </c>
      <c r="CS93" t="s">
        <v>275</v>
      </c>
      <c r="CT93" t="s">
        <v>292</v>
      </c>
      <c r="CU93" t="s">
        <v>274</v>
      </c>
      <c r="CV93" t="s">
        <v>274</v>
      </c>
      <c r="CW93" t="s">
        <v>274</v>
      </c>
      <c r="CX93" t="s">
        <v>274</v>
      </c>
      <c r="CY93" t="s">
        <v>274</v>
      </c>
      <c r="EW93">
        <v>2</v>
      </c>
      <c r="EX93" t="s">
        <v>258</v>
      </c>
      <c r="EY93" t="s">
        <v>258</v>
      </c>
      <c r="FR93">
        <v>2</v>
      </c>
      <c r="FS93">
        <v>6</v>
      </c>
      <c r="GL93" t="s">
        <v>302</v>
      </c>
      <c r="GM93" t="s">
        <v>302</v>
      </c>
      <c r="HF93" s="5">
        <v>44501</v>
      </c>
      <c r="HG93" s="5" t="s">
        <v>304</v>
      </c>
      <c r="HZ93" t="s">
        <v>259</v>
      </c>
      <c r="IA93" t="s">
        <v>1356</v>
      </c>
    </row>
    <row r="94" spans="1:247" hidden="1" x14ac:dyDescent="0.3">
      <c r="A94">
        <v>1683428</v>
      </c>
      <c r="B94" t="s">
        <v>1357</v>
      </c>
      <c r="C94">
        <v>1</v>
      </c>
      <c r="E94" t="s">
        <v>3312</v>
      </c>
      <c r="F94">
        <v>2</v>
      </c>
      <c r="G94">
        <v>2</v>
      </c>
      <c r="H94">
        <v>0</v>
      </c>
      <c r="I94">
        <v>2019</v>
      </c>
      <c r="J94" s="3">
        <v>4.25</v>
      </c>
      <c r="K94" s="3">
        <v>4.7</v>
      </c>
      <c r="L94">
        <f t="shared" si="19"/>
        <v>2</v>
      </c>
      <c r="M94">
        <v>2021</v>
      </c>
      <c r="N94">
        <f>COUNTIFS(CR94:EV94,"=university")</f>
        <v>0</v>
      </c>
      <c r="O94">
        <v>1</v>
      </c>
      <c r="P94">
        <f>COUNTIFS(CR94:EV94,"=*government**")</f>
        <v>0</v>
      </c>
      <c r="Q94">
        <f>COUNTIFS(AU94:CQ94,"=*European Innovation Council*")</f>
        <v>0</v>
      </c>
      <c r="R94">
        <f>COUNTIF(CR94:EV94,"*angel*")</f>
        <v>0</v>
      </c>
      <c r="S94">
        <f>COUNTIF(CR94:EV94,"*family_office*")</f>
        <v>0</v>
      </c>
      <c r="T94">
        <v>0</v>
      </c>
      <c r="U94">
        <f>COUNTIF(CR94:EV94,"*accelerator*")</f>
        <v>3</v>
      </c>
      <c r="V94">
        <f>COUNTIF(CR94:EV94,"*corporate*")</f>
        <v>0</v>
      </c>
      <c r="W94">
        <f t="shared" si="20"/>
        <v>1</v>
      </c>
      <c r="X94">
        <f>COUNTIF(CR94:EV94,"*crowdfunding*")</f>
        <v>0</v>
      </c>
      <c r="Y94">
        <f>COUNTIF(CR94:EV94,"*venture_capital*")</f>
        <v>4</v>
      </c>
      <c r="Z94">
        <v>2</v>
      </c>
      <c r="AA94">
        <f t="shared" si="21"/>
        <v>1</v>
      </c>
      <c r="AB94">
        <f t="shared" si="22"/>
        <v>1</v>
      </c>
      <c r="AC94">
        <f t="shared" si="23"/>
        <v>0</v>
      </c>
      <c r="AD94">
        <f t="shared" si="24"/>
        <v>0</v>
      </c>
      <c r="AE94">
        <f t="shared" si="25"/>
        <v>0</v>
      </c>
      <c r="AF94">
        <f t="shared" si="26"/>
        <v>0</v>
      </c>
      <c r="AG94">
        <f t="shared" si="27"/>
        <v>0</v>
      </c>
      <c r="AH94">
        <f t="shared" si="28"/>
        <v>0</v>
      </c>
      <c r="AI94" t="s">
        <v>250</v>
      </c>
      <c r="AJ94" t="s">
        <v>292</v>
      </c>
      <c r="AM94" t="s">
        <v>1358</v>
      </c>
      <c r="AN94" t="s">
        <v>1359</v>
      </c>
      <c r="AO94" t="s">
        <v>879</v>
      </c>
      <c r="AP94" t="s">
        <v>1360</v>
      </c>
      <c r="AQ94" t="s">
        <v>1361</v>
      </c>
      <c r="AR94" t="s">
        <v>571</v>
      </c>
      <c r="AS94" t="s">
        <v>1362</v>
      </c>
      <c r="AT94" t="s">
        <v>1363</v>
      </c>
      <c r="CR94" t="s">
        <v>292</v>
      </c>
      <c r="CS94" t="s">
        <v>274</v>
      </c>
      <c r="CT94" t="s">
        <v>292</v>
      </c>
      <c r="CU94" t="s">
        <v>273</v>
      </c>
      <c r="CV94" t="s">
        <v>292</v>
      </c>
      <c r="CW94" t="s">
        <v>274</v>
      </c>
      <c r="CX94" t="s">
        <v>274</v>
      </c>
      <c r="CY94" t="s">
        <v>256</v>
      </c>
      <c r="EW94">
        <v>5</v>
      </c>
      <c r="EX94" t="s">
        <v>258</v>
      </c>
      <c r="EY94" t="s">
        <v>258</v>
      </c>
      <c r="EZ94" t="s">
        <v>258</v>
      </c>
      <c r="FA94" t="s">
        <v>601</v>
      </c>
      <c r="FB94" t="s">
        <v>1364</v>
      </c>
      <c r="FR94">
        <v>1</v>
      </c>
      <c r="FS94" t="s">
        <v>667</v>
      </c>
      <c r="FT94" t="s">
        <v>1316</v>
      </c>
      <c r="FU94" t="s">
        <v>282</v>
      </c>
      <c r="FV94">
        <v>35</v>
      </c>
      <c r="GL94" t="s">
        <v>302</v>
      </c>
      <c r="GM94" t="s">
        <v>302</v>
      </c>
      <c r="GN94" t="s">
        <v>302</v>
      </c>
      <c r="GO94" t="s">
        <v>302</v>
      </c>
      <c r="GP94" t="s">
        <v>302</v>
      </c>
      <c r="HF94" t="s">
        <v>289</v>
      </c>
      <c r="HG94" s="5">
        <v>44652</v>
      </c>
      <c r="HH94" t="s">
        <v>741</v>
      </c>
      <c r="HI94" t="s">
        <v>477</v>
      </c>
      <c r="HJ94" t="s">
        <v>412</v>
      </c>
      <c r="HZ94" t="s">
        <v>259</v>
      </c>
      <c r="IA94" t="s">
        <v>1365</v>
      </c>
      <c r="IB94" t="s">
        <v>259</v>
      </c>
      <c r="IC94" t="s">
        <v>259</v>
      </c>
      <c r="ID94" t="s">
        <v>1363</v>
      </c>
    </row>
    <row r="95" spans="1:247" x14ac:dyDescent="0.3">
      <c r="A95">
        <v>1451686</v>
      </c>
      <c r="B95" t="s">
        <v>1366</v>
      </c>
      <c r="C95">
        <v>1</v>
      </c>
      <c r="E95" t="s">
        <v>3306</v>
      </c>
      <c r="F95">
        <v>2</v>
      </c>
      <c r="G95">
        <v>0</v>
      </c>
      <c r="H95">
        <v>0</v>
      </c>
      <c r="I95">
        <v>2018</v>
      </c>
      <c r="J95" s="3">
        <v>394.68</v>
      </c>
      <c r="K95" s="3">
        <v>434.15</v>
      </c>
      <c r="L95">
        <f t="shared" si="19"/>
        <v>0</v>
      </c>
      <c r="M95">
        <v>2018</v>
      </c>
      <c r="N95">
        <f t="shared" si="29"/>
        <v>1</v>
      </c>
      <c r="O95">
        <v>1</v>
      </c>
      <c r="P95">
        <f t="shared" si="30"/>
        <v>3</v>
      </c>
      <c r="Q95">
        <f t="shared" si="31"/>
        <v>0</v>
      </c>
      <c r="R95">
        <f t="shared" si="32"/>
        <v>3</v>
      </c>
      <c r="S95">
        <f t="shared" si="33"/>
        <v>3</v>
      </c>
      <c r="T95">
        <v>4</v>
      </c>
      <c r="U95">
        <f t="shared" si="34"/>
        <v>3</v>
      </c>
      <c r="V95">
        <f t="shared" si="35"/>
        <v>5</v>
      </c>
      <c r="W95">
        <f t="shared" si="20"/>
        <v>0</v>
      </c>
      <c r="X95">
        <f t="shared" si="36"/>
        <v>0</v>
      </c>
      <c r="Y95">
        <f t="shared" si="37"/>
        <v>14</v>
      </c>
      <c r="Z95">
        <v>10</v>
      </c>
      <c r="AA95">
        <f t="shared" si="21"/>
        <v>1</v>
      </c>
      <c r="AB95">
        <f t="shared" si="22"/>
        <v>1</v>
      </c>
      <c r="AC95">
        <f t="shared" si="23"/>
        <v>1</v>
      </c>
      <c r="AD95">
        <f t="shared" si="24"/>
        <v>0</v>
      </c>
      <c r="AE95">
        <f t="shared" si="25"/>
        <v>0</v>
      </c>
      <c r="AF95">
        <f t="shared" si="26"/>
        <v>0</v>
      </c>
      <c r="AG95">
        <f t="shared" si="27"/>
        <v>0</v>
      </c>
      <c r="AH95">
        <f t="shared" si="28"/>
        <v>0</v>
      </c>
      <c r="AI95" t="s">
        <v>366</v>
      </c>
      <c r="AJ95" t="s">
        <v>250</v>
      </c>
      <c r="AK95" t="s">
        <v>292</v>
      </c>
      <c r="AM95" t="s">
        <v>675</v>
      </c>
      <c r="AN95" t="s">
        <v>1121</v>
      </c>
      <c r="AO95" t="s">
        <v>1367</v>
      </c>
      <c r="AP95" t="s">
        <v>369</v>
      </c>
      <c r="AQ95" t="s">
        <v>1305</v>
      </c>
      <c r="AR95" t="s">
        <v>1368</v>
      </c>
      <c r="AS95" t="s">
        <v>1369</v>
      </c>
      <c r="AT95" t="s">
        <v>1370</v>
      </c>
      <c r="AU95" t="s">
        <v>1371</v>
      </c>
      <c r="AV95" t="s">
        <v>1372</v>
      </c>
      <c r="AW95" t="s">
        <v>1008</v>
      </c>
      <c r="AX95" t="s">
        <v>1373</v>
      </c>
      <c r="AY95" t="s">
        <v>1374</v>
      </c>
      <c r="AZ95" t="s">
        <v>1005</v>
      </c>
      <c r="BA95" t="s">
        <v>846</v>
      </c>
      <c r="BB95" t="s">
        <v>1375</v>
      </c>
      <c r="BC95" t="s">
        <v>1376</v>
      </c>
      <c r="BD95" t="s">
        <v>1377</v>
      </c>
      <c r="BE95" t="s">
        <v>1378</v>
      </c>
      <c r="BF95" t="s">
        <v>1379</v>
      </c>
      <c r="BG95" t="s">
        <v>296</v>
      </c>
      <c r="BH95" t="s">
        <v>297</v>
      </c>
      <c r="BI95" t="s">
        <v>899</v>
      </c>
      <c r="BJ95" t="s">
        <v>1380</v>
      </c>
      <c r="BK95" t="s">
        <v>1381</v>
      </c>
      <c r="BL95" t="s">
        <v>1382</v>
      </c>
      <c r="BM95" t="s">
        <v>1002</v>
      </c>
      <c r="BN95" t="s">
        <v>1383</v>
      </c>
      <c r="BO95" t="s">
        <v>1384</v>
      </c>
      <c r="BP95" t="s">
        <v>1083</v>
      </c>
      <c r="BQ95" t="s">
        <v>1385</v>
      </c>
      <c r="BR95" t="s">
        <v>1386</v>
      </c>
      <c r="CR95" t="s">
        <v>292</v>
      </c>
      <c r="CS95" t="s">
        <v>274</v>
      </c>
      <c r="CT95" t="s">
        <v>374</v>
      </c>
      <c r="CU95" t="s">
        <v>373</v>
      </c>
      <c r="CV95" t="s">
        <v>254</v>
      </c>
      <c r="CW95" t="s">
        <v>274</v>
      </c>
      <c r="CX95" t="s">
        <v>274</v>
      </c>
      <c r="CY95" t="s">
        <v>374</v>
      </c>
      <c r="CZ95" t="s">
        <v>374</v>
      </c>
      <c r="DA95" t="s">
        <v>274</v>
      </c>
      <c r="DB95" t="s">
        <v>323</v>
      </c>
      <c r="DC95" t="s">
        <v>276</v>
      </c>
      <c r="DD95" t="s">
        <v>372</v>
      </c>
      <c r="DE95" t="s">
        <v>274</v>
      </c>
      <c r="DF95" t="s">
        <v>273</v>
      </c>
      <c r="DG95" t="s">
        <v>324</v>
      </c>
      <c r="DH95" t="s">
        <v>324</v>
      </c>
      <c r="DI95" t="s">
        <v>1387</v>
      </c>
      <c r="DJ95" t="s">
        <v>274</v>
      </c>
      <c r="DK95" t="s">
        <v>299</v>
      </c>
      <c r="DL95" t="s">
        <v>299</v>
      </c>
      <c r="DM95" t="s">
        <v>292</v>
      </c>
      <c r="DN95" t="s">
        <v>274</v>
      </c>
      <c r="DO95" t="s">
        <v>324</v>
      </c>
      <c r="DP95" t="s">
        <v>423</v>
      </c>
      <c r="DQ95" t="s">
        <v>274</v>
      </c>
      <c r="DR95" t="s">
        <v>274</v>
      </c>
      <c r="DS95" t="s">
        <v>324</v>
      </c>
      <c r="DT95" t="s">
        <v>274</v>
      </c>
      <c r="DU95" t="s">
        <v>274</v>
      </c>
      <c r="DV95" t="s">
        <v>423</v>
      </c>
      <c r="DW95" t="s">
        <v>274</v>
      </c>
      <c r="EW95">
        <v>12</v>
      </c>
      <c r="EX95" t="s">
        <v>257</v>
      </c>
      <c r="EY95" t="s">
        <v>258</v>
      </c>
      <c r="EZ95" t="s">
        <v>347</v>
      </c>
      <c r="FA95" t="s">
        <v>278</v>
      </c>
      <c r="FB95" t="s">
        <v>348</v>
      </c>
      <c r="FC95" t="s">
        <v>278</v>
      </c>
      <c r="FD95" t="s">
        <v>348</v>
      </c>
      <c r="FE95" t="s">
        <v>278</v>
      </c>
      <c r="FF95" t="s">
        <v>300</v>
      </c>
      <c r="FG95" t="s">
        <v>700</v>
      </c>
      <c r="FH95" t="s">
        <v>349</v>
      </c>
      <c r="FI95" t="s">
        <v>700</v>
      </c>
      <c r="FR95" t="s">
        <v>259</v>
      </c>
      <c r="FS95">
        <v>1</v>
      </c>
      <c r="FT95" t="s">
        <v>1388</v>
      </c>
      <c r="FU95" t="s">
        <v>493</v>
      </c>
      <c r="FV95">
        <v>75</v>
      </c>
      <c r="FW95">
        <v>11</v>
      </c>
      <c r="FX95">
        <v>75</v>
      </c>
      <c r="FY95" t="s">
        <v>1389</v>
      </c>
      <c r="FZ95" t="s">
        <v>259</v>
      </c>
      <c r="GA95">
        <v>165</v>
      </c>
      <c r="GB95">
        <v>20</v>
      </c>
      <c r="GC95">
        <v>70</v>
      </c>
      <c r="GL95" t="s">
        <v>259</v>
      </c>
      <c r="GM95" t="s">
        <v>262</v>
      </c>
      <c r="GN95" t="s">
        <v>262</v>
      </c>
      <c r="GO95" t="s">
        <v>302</v>
      </c>
      <c r="GP95" t="s">
        <v>302</v>
      </c>
      <c r="GQ95" t="s">
        <v>302</v>
      </c>
      <c r="GR95" t="s">
        <v>262</v>
      </c>
      <c r="GS95" t="s">
        <v>262</v>
      </c>
      <c r="GT95" t="s">
        <v>259</v>
      </c>
      <c r="GU95" t="s">
        <v>262</v>
      </c>
      <c r="GV95" t="s">
        <v>262</v>
      </c>
      <c r="GW95" t="s">
        <v>262</v>
      </c>
      <c r="HF95" s="5" t="s">
        <v>376</v>
      </c>
      <c r="HG95" t="s">
        <v>542</v>
      </c>
      <c r="HH95" t="s">
        <v>453</v>
      </c>
      <c r="HI95" s="5">
        <v>44136</v>
      </c>
      <c r="HJ95" t="s">
        <v>769</v>
      </c>
      <c r="HK95" s="5">
        <v>44287</v>
      </c>
      <c r="HL95" t="s">
        <v>485</v>
      </c>
      <c r="HM95" t="s">
        <v>448</v>
      </c>
      <c r="HN95" t="s">
        <v>304</v>
      </c>
      <c r="HO95" s="5">
        <v>44986</v>
      </c>
      <c r="HP95" t="s">
        <v>564</v>
      </c>
      <c r="HQ95" t="s">
        <v>564</v>
      </c>
      <c r="HZ95" t="s">
        <v>1305</v>
      </c>
      <c r="IA95" t="s">
        <v>1390</v>
      </c>
      <c r="IB95" t="s">
        <v>1391</v>
      </c>
      <c r="IC95" t="s">
        <v>1392</v>
      </c>
      <c r="ID95" t="s">
        <v>1393</v>
      </c>
      <c r="IE95" t="s">
        <v>1392</v>
      </c>
      <c r="IF95" t="s">
        <v>1394</v>
      </c>
      <c r="IG95" t="s">
        <v>1379</v>
      </c>
      <c r="IH95" t="s">
        <v>307</v>
      </c>
      <c r="II95" t="s">
        <v>1395</v>
      </c>
      <c r="IJ95" t="s">
        <v>1382</v>
      </c>
      <c r="IK95" t="s">
        <v>1396</v>
      </c>
    </row>
    <row r="96" spans="1:247" hidden="1" x14ac:dyDescent="0.3">
      <c r="A96">
        <v>899668</v>
      </c>
      <c r="B96" t="s">
        <v>1397</v>
      </c>
      <c r="C96">
        <v>1</v>
      </c>
      <c r="E96" t="s">
        <v>3304</v>
      </c>
      <c r="F96">
        <v>2</v>
      </c>
      <c r="G96">
        <v>1</v>
      </c>
      <c r="H96">
        <v>0</v>
      </c>
      <c r="I96">
        <v>2015</v>
      </c>
      <c r="J96" s="3">
        <v>154.54</v>
      </c>
      <c r="K96" s="3">
        <v>167</v>
      </c>
      <c r="L96">
        <f t="shared" si="19"/>
        <v>0</v>
      </c>
      <c r="M96">
        <v>2015</v>
      </c>
      <c r="N96">
        <f t="shared" si="29"/>
        <v>0</v>
      </c>
      <c r="O96">
        <v>0</v>
      </c>
      <c r="P96">
        <f t="shared" si="30"/>
        <v>3</v>
      </c>
      <c r="Q96">
        <f t="shared" si="31"/>
        <v>1</v>
      </c>
      <c r="R96">
        <f t="shared" si="32"/>
        <v>2</v>
      </c>
      <c r="S96">
        <f t="shared" si="33"/>
        <v>0</v>
      </c>
      <c r="T96">
        <v>3</v>
      </c>
      <c r="U96">
        <f t="shared" si="34"/>
        <v>0</v>
      </c>
      <c r="V96">
        <f t="shared" si="35"/>
        <v>3</v>
      </c>
      <c r="W96">
        <f t="shared" si="20"/>
        <v>0</v>
      </c>
      <c r="X96">
        <f t="shared" si="36"/>
        <v>0</v>
      </c>
      <c r="Y96">
        <f t="shared" si="37"/>
        <v>8</v>
      </c>
      <c r="Z96">
        <v>6</v>
      </c>
      <c r="AA96">
        <f t="shared" si="21"/>
        <v>1</v>
      </c>
      <c r="AB96">
        <f t="shared" si="22"/>
        <v>0</v>
      </c>
      <c r="AC96">
        <f t="shared" si="23"/>
        <v>1</v>
      </c>
      <c r="AD96">
        <f t="shared" si="24"/>
        <v>0</v>
      </c>
      <c r="AE96">
        <f t="shared" si="25"/>
        <v>0</v>
      </c>
      <c r="AF96">
        <f t="shared" si="26"/>
        <v>0</v>
      </c>
      <c r="AG96">
        <f t="shared" si="27"/>
        <v>0</v>
      </c>
      <c r="AH96">
        <f t="shared" si="28"/>
        <v>0</v>
      </c>
      <c r="AI96" t="s">
        <v>366</v>
      </c>
      <c r="AJ96" t="s">
        <v>250</v>
      </c>
      <c r="AM96" t="s">
        <v>1398</v>
      </c>
      <c r="AN96" t="s">
        <v>1348</v>
      </c>
      <c r="AO96" t="s">
        <v>335</v>
      </c>
      <c r="AP96" t="s">
        <v>340</v>
      </c>
      <c r="AQ96" t="s">
        <v>1399</v>
      </c>
      <c r="AR96" t="s">
        <v>1400</v>
      </c>
      <c r="AS96" t="s">
        <v>1401</v>
      </c>
      <c r="AT96" t="s">
        <v>1402</v>
      </c>
      <c r="AU96" t="s">
        <v>1403</v>
      </c>
      <c r="AV96" t="s">
        <v>761</v>
      </c>
      <c r="AW96" t="s">
        <v>1404</v>
      </c>
      <c r="AX96" t="s">
        <v>1405</v>
      </c>
      <c r="AY96" t="s">
        <v>649</v>
      </c>
      <c r="AZ96" t="s">
        <v>1406</v>
      </c>
      <c r="BA96" t="s">
        <v>1407</v>
      </c>
      <c r="BB96" t="s">
        <v>1082</v>
      </c>
      <c r="BC96" t="s">
        <v>1408</v>
      </c>
      <c r="BD96" t="s">
        <v>1409</v>
      </c>
      <c r="CR96" t="s">
        <v>374</v>
      </c>
      <c r="CS96" t="s">
        <v>274</v>
      </c>
      <c r="CT96" t="s">
        <v>299</v>
      </c>
      <c r="CU96" t="s">
        <v>422</v>
      </c>
      <c r="CV96" t="s">
        <v>324</v>
      </c>
      <c r="CW96" t="s">
        <v>274</v>
      </c>
      <c r="CX96" t="s">
        <v>324</v>
      </c>
      <c r="CY96" t="s">
        <v>299</v>
      </c>
      <c r="CZ96" t="s">
        <v>273</v>
      </c>
      <c r="DA96" t="s">
        <v>274</v>
      </c>
      <c r="DB96" t="s">
        <v>274</v>
      </c>
      <c r="DC96" t="s">
        <v>374</v>
      </c>
      <c r="DD96" t="s">
        <v>505</v>
      </c>
      <c r="DE96" t="s">
        <v>324</v>
      </c>
      <c r="DF96" t="s">
        <v>274</v>
      </c>
      <c r="DG96" t="s">
        <v>299</v>
      </c>
      <c r="DH96" t="s">
        <v>274</v>
      </c>
      <c r="DI96" t="s">
        <v>274</v>
      </c>
      <c r="EW96">
        <v>14</v>
      </c>
      <c r="EX96" t="s">
        <v>665</v>
      </c>
      <c r="EY96" t="s">
        <v>258</v>
      </c>
      <c r="EZ96" t="s">
        <v>278</v>
      </c>
      <c r="FA96" t="s">
        <v>277</v>
      </c>
      <c r="FB96" t="s">
        <v>278</v>
      </c>
      <c r="FC96" t="s">
        <v>277</v>
      </c>
      <c r="FD96" t="s">
        <v>278</v>
      </c>
      <c r="FE96" t="s">
        <v>278</v>
      </c>
      <c r="FF96" t="s">
        <v>348</v>
      </c>
      <c r="FG96" t="s">
        <v>278</v>
      </c>
      <c r="FH96" t="s">
        <v>700</v>
      </c>
      <c r="FI96" t="s">
        <v>278</v>
      </c>
      <c r="FJ96" t="s">
        <v>700</v>
      </c>
      <c r="FK96" t="s">
        <v>278</v>
      </c>
      <c r="FR96" t="s">
        <v>284</v>
      </c>
      <c r="FS96" t="s">
        <v>280</v>
      </c>
      <c r="FT96" t="s">
        <v>281</v>
      </c>
      <c r="FU96" t="s">
        <v>259</v>
      </c>
      <c r="FV96" t="s">
        <v>1410</v>
      </c>
      <c r="FW96">
        <v>30</v>
      </c>
      <c r="FX96" t="s">
        <v>514</v>
      </c>
      <c r="FY96" t="s">
        <v>285</v>
      </c>
      <c r="FZ96">
        <v>18</v>
      </c>
      <c r="GA96">
        <v>6</v>
      </c>
      <c r="GB96" t="s">
        <v>1411</v>
      </c>
      <c r="GC96" t="s">
        <v>850</v>
      </c>
      <c r="GD96" t="s">
        <v>1412</v>
      </c>
      <c r="GE96" t="s">
        <v>768</v>
      </c>
      <c r="GL96" t="s">
        <v>263</v>
      </c>
      <c r="GM96" t="s">
        <v>262</v>
      </c>
      <c r="GN96" t="s">
        <v>302</v>
      </c>
      <c r="GO96" t="s">
        <v>259</v>
      </c>
      <c r="GP96" t="s">
        <v>262</v>
      </c>
      <c r="GQ96" t="s">
        <v>263</v>
      </c>
      <c r="GR96" t="s">
        <v>302</v>
      </c>
      <c r="GS96" t="s">
        <v>262</v>
      </c>
      <c r="GT96" t="s">
        <v>263</v>
      </c>
      <c r="GU96" t="s">
        <v>263</v>
      </c>
      <c r="GV96" t="s">
        <v>263</v>
      </c>
      <c r="GW96" t="s">
        <v>263</v>
      </c>
      <c r="GX96" t="s">
        <v>263</v>
      </c>
      <c r="GY96" t="s">
        <v>262</v>
      </c>
      <c r="HF96" t="s">
        <v>357</v>
      </c>
      <c r="HG96" s="5" t="s">
        <v>426</v>
      </c>
      <c r="HH96" t="s">
        <v>1413</v>
      </c>
      <c r="HI96" s="5" t="s">
        <v>788</v>
      </c>
      <c r="HJ96" t="s">
        <v>376</v>
      </c>
      <c r="HK96" s="5" t="s">
        <v>429</v>
      </c>
      <c r="HL96" s="5">
        <v>43497</v>
      </c>
      <c r="HM96" s="5" t="s">
        <v>870</v>
      </c>
      <c r="HN96" s="5" t="s">
        <v>769</v>
      </c>
      <c r="HO96" s="5">
        <v>44256</v>
      </c>
      <c r="HP96" s="5" t="s">
        <v>755</v>
      </c>
      <c r="HQ96" s="5" t="s">
        <v>412</v>
      </c>
      <c r="HR96" s="5">
        <v>45383</v>
      </c>
      <c r="HS96" s="5" t="s">
        <v>564</v>
      </c>
      <c r="HZ96" t="s">
        <v>259</v>
      </c>
      <c r="IA96" t="s">
        <v>1348</v>
      </c>
      <c r="IB96" t="s">
        <v>335</v>
      </c>
      <c r="IC96" t="s">
        <v>1348</v>
      </c>
      <c r="ID96" t="s">
        <v>1414</v>
      </c>
      <c r="IE96" t="s">
        <v>1415</v>
      </c>
      <c r="IF96" t="s">
        <v>335</v>
      </c>
      <c r="IG96" t="s">
        <v>1402</v>
      </c>
      <c r="IH96" t="s">
        <v>1416</v>
      </c>
      <c r="II96" t="s">
        <v>259</v>
      </c>
      <c r="IJ96" t="s">
        <v>1417</v>
      </c>
      <c r="IK96" t="s">
        <v>1082</v>
      </c>
      <c r="IL96" t="s">
        <v>1418</v>
      </c>
      <c r="IM96" t="s">
        <v>1419</v>
      </c>
    </row>
    <row r="97" spans="1:245" hidden="1" x14ac:dyDescent="0.3">
      <c r="A97">
        <v>1871224</v>
      </c>
      <c r="B97" t="s">
        <v>1420</v>
      </c>
      <c r="C97">
        <v>1</v>
      </c>
      <c r="E97" t="s">
        <v>3320</v>
      </c>
      <c r="F97">
        <v>2</v>
      </c>
      <c r="G97">
        <v>1</v>
      </c>
      <c r="H97">
        <v>0</v>
      </c>
      <c r="I97">
        <v>2015</v>
      </c>
      <c r="J97" s="3">
        <v>20.91</v>
      </c>
      <c r="K97" s="3">
        <v>22.6</v>
      </c>
      <c r="L97">
        <f t="shared" si="19"/>
        <v>2</v>
      </c>
      <c r="M97">
        <v>2017</v>
      </c>
      <c r="N97">
        <f t="shared" si="29"/>
        <v>0</v>
      </c>
      <c r="O97">
        <v>0</v>
      </c>
      <c r="P97">
        <f t="shared" si="30"/>
        <v>0</v>
      </c>
      <c r="Q97">
        <f t="shared" si="31"/>
        <v>0</v>
      </c>
      <c r="R97">
        <f t="shared" si="32"/>
        <v>0</v>
      </c>
      <c r="S97">
        <f t="shared" si="33"/>
        <v>0</v>
      </c>
      <c r="T97">
        <v>0</v>
      </c>
      <c r="U97">
        <f t="shared" si="34"/>
        <v>0</v>
      </c>
      <c r="V97">
        <f t="shared" si="35"/>
        <v>1</v>
      </c>
      <c r="W97">
        <f t="shared" si="20"/>
        <v>0</v>
      </c>
      <c r="X97">
        <f t="shared" si="36"/>
        <v>0</v>
      </c>
      <c r="Y97">
        <f t="shared" si="37"/>
        <v>2</v>
      </c>
      <c r="Z97">
        <v>2</v>
      </c>
      <c r="AA97">
        <f t="shared" si="21"/>
        <v>1</v>
      </c>
      <c r="AB97">
        <f t="shared" si="22"/>
        <v>0</v>
      </c>
      <c r="AC97">
        <f t="shared" si="23"/>
        <v>0</v>
      </c>
      <c r="AD97">
        <f t="shared" si="24"/>
        <v>0</v>
      </c>
      <c r="AE97">
        <f t="shared" si="25"/>
        <v>0</v>
      </c>
      <c r="AF97">
        <f t="shared" si="26"/>
        <v>0</v>
      </c>
      <c r="AG97">
        <f t="shared" si="27"/>
        <v>0</v>
      </c>
      <c r="AH97">
        <f t="shared" si="28"/>
        <v>0</v>
      </c>
      <c r="AI97" t="s">
        <v>250</v>
      </c>
      <c r="AM97" t="s">
        <v>1421</v>
      </c>
      <c r="AN97" t="s">
        <v>1422</v>
      </c>
      <c r="AO97" t="s">
        <v>1423</v>
      </c>
      <c r="CR97" t="s">
        <v>323</v>
      </c>
      <c r="CS97" t="s">
        <v>274</v>
      </c>
      <c r="CT97" t="s">
        <v>274</v>
      </c>
      <c r="EW97">
        <v>4</v>
      </c>
      <c r="EX97" t="s">
        <v>278</v>
      </c>
      <c r="EY97" t="s">
        <v>278</v>
      </c>
      <c r="EZ97" t="s">
        <v>258</v>
      </c>
      <c r="FA97" t="s">
        <v>347</v>
      </c>
      <c r="FR97" t="s">
        <v>280</v>
      </c>
      <c r="FS97">
        <v>6</v>
      </c>
      <c r="FT97" t="s">
        <v>1424</v>
      </c>
      <c r="FU97">
        <v>13</v>
      </c>
      <c r="GL97" t="s">
        <v>302</v>
      </c>
      <c r="GM97" t="s">
        <v>302</v>
      </c>
      <c r="GN97" t="s">
        <v>262</v>
      </c>
      <c r="GO97" t="s">
        <v>302</v>
      </c>
      <c r="HF97" t="s">
        <v>375</v>
      </c>
      <c r="HG97" t="s">
        <v>589</v>
      </c>
      <c r="HH97" t="s">
        <v>611</v>
      </c>
      <c r="HI97" t="s">
        <v>952</v>
      </c>
      <c r="HZ97" t="s">
        <v>259</v>
      </c>
      <c r="IA97" t="s">
        <v>259</v>
      </c>
      <c r="IB97" t="s">
        <v>259</v>
      </c>
      <c r="IC97" t="s">
        <v>1425</v>
      </c>
    </row>
    <row r="98" spans="1:245" x14ac:dyDescent="0.3">
      <c r="A98">
        <v>1474450</v>
      </c>
      <c r="B98" t="s">
        <v>1426</v>
      </c>
      <c r="C98">
        <v>1</v>
      </c>
      <c r="E98" t="s">
        <v>3309</v>
      </c>
      <c r="F98">
        <v>2</v>
      </c>
      <c r="G98">
        <v>1</v>
      </c>
      <c r="H98">
        <v>0</v>
      </c>
      <c r="I98">
        <v>2017</v>
      </c>
      <c r="J98" s="3">
        <v>89.67</v>
      </c>
      <c r="K98" s="3">
        <v>96.9</v>
      </c>
      <c r="L98">
        <f t="shared" si="19"/>
        <v>1</v>
      </c>
      <c r="M98">
        <v>2018</v>
      </c>
      <c r="N98">
        <f t="shared" si="29"/>
        <v>0</v>
      </c>
      <c r="O98">
        <v>1</v>
      </c>
      <c r="P98">
        <f t="shared" si="30"/>
        <v>2</v>
      </c>
      <c r="Q98">
        <f t="shared" si="31"/>
        <v>0</v>
      </c>
      <c r="R98">
        <f t="shared" si="32"/>
        <v>0</v>
      </c>
      <c r="S98">
        <f t="shared" si="33"/>
        <v>2</v>
      </c>
      <c r="T98">
        <v>2</v>
      </c>
      <c r="U98">
        <f t="shared" si="34"/>
        <v>2</v>
      </c>
      <c r="V98">
        <f t="shared" si="35"/>
        <v>1</v>
      </c>
      <c r="W98">
        <f t="shared" si="20"/>
        <v>0</v>
      </c>
      <c r="X98">
        <f t="shared" si="36"/>
        <v>0</v>
      </c>
      <c r="Y98">
        <f t="shared" si="37"/>
        <v>10</v>
      </c>
      <c r="Z98">
        <v>8</v>
      </c>
      <c r="AA98">
        <f t="shared" si="21"/>
        <v>1</v>
      </c>
      <c r="AB98">
        <f t="shared" si="22"/>
        <v>1</v>
      </c>
      <c r="AC98">
        <f t="shared" si="23"/>
        <v>0</v>
      </c>
      <c r="AD98">
        <f t="shared" si="24"/>
        <v>0</v>
      </c>
      <c r="AE98">
        <f t="shared" si="25"/>
        <v>0</v>
      </c>
      <c r="AF98">
        <f t="shared" si="26"/>
        <v>0</v>
      </c>
      <c r="AG98">
        <f t="shared" si="27"/>
        <v>0</v>
      </c>
      <c r="AH98">
        <f t="shared" si="28"/>
        <v>0</v>
      </c>
      <c r="AI98" t="s">
        <v>250</v>
      </c>
      <c r="AJ98" t="s">
        <v>292</v>
      </c>
      <c r="AM98" t="s">
        <v>1427</v>
      </c>
      <c r="AN98" t="s">
        <v>1428</v>
      </c>
      <c r="AO98" t="s">
        <v>1429</v>
      </c>
      <c r="AP98" t="s">
        <v>1430</v>
      </c>
      <c r="AQ98" t="s">
        <v>1431</v>
      </c>
      <c r="AR98" t="s">
        <v>688</v>
      </c>
      <c r="AS98" t="s">
        <v>1432</v>
      </c>
      <c r="AT98" t="s">
        <v>1433</v>
      </c>
      <c r="AU98" t="s">
        <v>1434</v>
      </c>
      <c r="AV98" t="s">
        <v>1435</v>
      </c>
      <c r="AW98" t="s">
        <v>1436</v>
      </c>
      <c r="AX98" t="s">
        <v>1437</v>
      </c>
      <c r="AY98" t="s">
        <v>1438</v>
      </c>
      <c r="AZ98" t="s">
        <v>698</v>
      </c>
      <c r="BA98" t="s">
        <v>1439</v>
      </c>
      <c r="BB98" t="s">
        <v>1440</v>
      </c>
      <c r="BC98" t="s">
        <v>1441</v>
      </c>
      <c r="CR98" t="s">
        <v>274</v>
      </c>
      <c r="CS98" t="s">
        <v>274</v>
      </c>
      <c r="CT98" t="s">
        <v>276</v>
      </c>
      <c r="CU98" t="s">
        <v>292</v>
      </c>
      <c r="CV98" t="s">
        <v>274</v>
      </c>
      <c r="CW98" t="s">
        <v>274</v>
      </c>
      <c r="CX98" t="s">
        <v>274</v>
      </c>
      <c r="CY98" t="s">
        <v>324</v>
      </c>
      <c r="CZ98" t="s">
        <v>423</v>
      </c>
      <c r="DA98" t="s">
        <v>292</v>
      </c>
      <c r="DB98" t="s">
        <v>274</v>
      </c>
      <c r="DC98" t="s">
        <v>274</v>
      </c>
      <c r="DD98" t="s">
        <v>423</v>
      </c>
      <c r="DE98" t="s">
        <v>299</v>
      </c>
      <c r="DF98" t="s">
        <v>274</v>
      </c>
      <c r="DG98" t="s">
        <v>1442</v>
      </c>
      <c r="DH98" t="s">
        <v>274</v>
      </c>
      <c r="EW98">
        <v>12</v>
      </c>
      <c r="EX98" t="s">
        <v>257</v>
      </c>
      <c r="EY98" t="s">
        <v>277</v>
      </c>
      <c r="EZ98" t="s">
        <v>277</v>
      </c>
      <c r="FA98" t="s">
        <v>601</v>
      </c>
      <c r="FB98" t="s">
        <v>278</v>
      </c>
      <c r="FC98" t="s">
        <v>347</v>
      </c>
      <c r="FD98" t="s">
        <v>277</v>
      </c>
      <c r="FE98" t="s">
        <v>277</v>
      </c>
      <c r="FF98" t="s">
        <v>601</v>
      </c>
      <c r="FG98" t="s">
        <v>278</v>
      </c>
      <c r="FH98" t="s">
        <v>348</v>
      </c>
      <c r="FI98" t="s">
        <v>348</v>
      </c>
      <c r="FR98" t="s">
        <v>259</v>
      </c>
      <c r="FS98">
        <v>2</v>
      </c>
      <c r="FT98" t="s">
        <v>904</v>
      </c>
      <c r="FU98" t="s">
        <v>526</v>
      </c>
      <c r="FV98" t="s">
        <v>259</v>
      </c>
      <c r="FW98">
        <v>15</v>
      </c>
      <c r="FX98" t="s">
        <v>1443</v>
      </c>
      <c r="FY98">
        <v>10</v>
      </c>
      <c r="FZ98">
        <v>3</v>
      </c>
      <c r="GA98">
        <v>34</v>
      </c>
      <c r="GB98">
        <v>8</v>
      </c>
      <c r="GC98">
        <v>8</v>
      </c>
      <c r="GL98" t="s">
        <v>259</v>
      </c>
      <c r="GM98" t="s">
        <v>302</v>
      </c>
      <c r="GN98" t="s">
        <v>262</v>
      </c>
      <c r="GO98" t="s">
        <v>302</v>
      </c>
      <c r="GP98" t="s">
        <v>259</v>
      </c>
      <c r="GQ98" t="s">
        <v>302</v>
      </c>
      <c r="GR98" t="s">
        <v>302</v>
      </c>
      <c r="GS98" t="s">
        <v>302</v>
      </c>
      <c r="GT98" t="s">
        <v>302</v>
      </c>
      <c r="GU98" t="s">
        <v>302</v>
      </c>
      <c r="GV98" t="s">
        <v>302</v>
      </c>
      <c r="GW98" t="s">
        <v>302</v>
      </c>
      <c r="HF98" t="s">
        <v>375</v>
      </c>
      <c r="HG98" s="5">
        <v>43160</v>
      </c>
      <c r="HH98" t="s">
        <v>430</v>
      </c>
      <c r="HI98" t="s">
        <v>430</v>
      </c>
      <c r="HJ98" t="s">
        <v>359</v>
      </c>
      <c r="HK98" t="s">
        <v>330</v>
      </c>
      <c r="HL98" t="s">
        <v>769</v>
      </c>
      <c r="HM98" s="5">
        <v>44287</v>
      </c>
      <c r="HN98" t="s">
        <v>331</v>
      </c>
      <c r="HO98" t="s">
        <v>741</v>
      </c>
      <c r="HP98" s="5">
        <v>45231</v>
      </c>
      <c r="HQ98" s="5">
        <v>45383</v>
      </c>
      <c r="HZ98" t="s">
        <v>1429</v>
      </c>
      <c r="IA98" t="s">
        <v>1444</v>
      </c>
      <c r="IB98" t="s">
        <v>1433</v>
      </c>
      <c r="IC98" t="s">
        <v>1445</v>
      </c>
      <c r="ID98" t="s">
        <v>1435</v>
      </c>
      <c r="IE98" t="s">
        <v>1446</v>
      </c>
      <c r="IF98" t="s">
        <v>698</v>
      </c>
      <c r="IG98" t="s">
        <v>1439</v>
      </c>
      <c r="IH98" t="s">
        <v>1436</v>
      </c>
      <c r="II98" t="s">
        <v>698</v>
      </c>
      <c r="IJ98" t="s">
        <v>1447</v>
      </c>
      <c r="IK98" t="s">
        <v>1440</v>
      </c>
    </row>
    <row r="99" spans="1:245" hidden="1" x14ac:dyDescent="0.3">
      <c r="A99">
        <v>882224</v>
      </c>
      <c r="B99" t="s">
        <v>1448</v>
      </c>
      <c r="C99">
        <v>1</v>
      </c>
      <c r="E99" t="s">
        <v>3304</v>
      </c>
      <c r="F99">
        <v>2</v>
      </c>
      <c r="G99">
        <v>0</v>
      </c>
      <c r="H99">
        <v>1</v>
      </c>
      <c r="I99">
        <v>2015</v>
      </c>
      <c r="J99" s="3">
        <v>6.36</v>
      </c>
      <c r="K99">
        <v>7</v>
      </c>
      <c r="L99">
        <f t="shared" si="19"/>
        <v>2</v>
      </c>
      <c r="M99">
        <v>2017</v>
      </c>
      <c r="N99">
        <f>COUNTIFS(CR99:EV99,"=university")</f>
        <v>0</v>
      </c>
      <c r="O99">
        <v>0</v>
      </c>
      <c r="P99">
        <f>COUNTIFS(CR99:EV99,"=*government**")</f>
        <v>1</v>
      </c>
      <c r="Q99">
        <f t="shared" si="31"/>
        <v>0</v>
      </c>
      <c r="R99">
        <f>COUNTIF(CR99:EV99,"*angel*")</f>
        <v>3</v>
      </c>
      <c r="S99">
        <f>COUNTIF(CR99:EV99,"*family_office*")</f>
        <v>1</v>
      </c>
      <c r="T99">
        <v>3</v>
      </c>
      <c r="U99">
        <f>COUNTIF(CR99:EV99,"*accelerator*")</f>
        <v>2</v>
      </c>
      <c r="V99">
        <f>COUNTIF(CR99:EV99,"*corporate*")</f>
        <v>2</v>
      </c>
      <c r="W99">
        <f t="shared" si="20"/>
        <v>2</v>
      </c>
      <c r="X99">
        <f>COUNTIF(CR99:EV99,"*crowdfunding*")</f>
        <v>0</v>
      </c>
      <c r="Y99">
        <f>COUNTIF(CR99:EV99,"*venture_capital*")</f>
        <v>5</v>
      </c>
      <c r="Z99">
        <v>3</v>
      </c>
      <c r="AA99">
        <f t="shared" si="21"/>
        <v>1</v>
      </c>
      <c r="AB99">
        <f t="shared" si="22"/>
        <v>1</v>
      </c>
      <c r="AC99">
        <f t="shared" si="23"/>
        <v>1</v>
      </c>
      <c r="AD99">
        <f t="shared" si="24"/>
        <v>0</v>
      </c>
      <c r="AE99">
        <f t="shared" si="25"/>
        <v>0</v>
      </c>
      <c r="AF99">
        <f t="shared" si="26"/>
        <v>0</v>
      </c>
      <c r="AG99">
        <f t="shared" si="27"/>
        <v>0</v>
      </c>
      <c r="AH99">
        <f t="shared" si="28"/>
        <v>0</v>
      </c>
      <c r="AI99" t="s">
        <v>366</v>
      </c>
      <c r="AJ99" t="s">
        <v>250</v>
      </c>
      <c r="AK99" t="s">
        <v>292</v>
      </c>
      <c r="AM99" t="s">
        <v>1449</v>
      </c>
      <c r="AN99" t="s">
        <v>433</v>
      </c>
      <c r="AO99" t="s">
        <v>1403</v>
      </c>
      <c r="AP99" t="s">
        <v>864</v>
      </c>
      <c r="AQ99" t="s">
        <v>1450</v>
      </c>
      <c r="AR99" t="s">
        <v>1451</v>
      </c>
      <c r="AS99" t="s">
        <v>965</v>
      </c>
      <c r="AT99" t="s">
        <v>1452</v>
      </c>
      <c r="AU99" t="s">
        <v>1453</v>
      </c>
      <c r="AV99" t="s">
        <v>1454</v>
      </c>
      <c r="AW99" t="s">
        <v>1455</v>
      </c>
      <c r="AX99" t="s">
        <v>1456</v>
      </c>
      <c r="AY99" t="s">
        <v>1457</v>
      </c>
      <c r="AZ99" t="s">
        <v>1458</v>
      </c>
      <c r="BA99" t="s">
        <v>1459</v>
      </c>
      <c r="BB99" t="s">
        <v>1460</v>
      </c>
      <c r="BC99" t="s">
        <v>1082</v>
      </c>
      <c r="CR99" t="s">
        <v>374</v>
      </c>
      <c r="CS99" t="s">
        <v>292</v>
      </c>
      <c r="CT99" t="s">
        <v>273</v>
      </c>
      <c r="CU99" t="s">
        <v>274</v>
      </c>
      <c r="CV99" t="s">
        <v>374</v>
      </c>
      <c r="CW99" t="s">
        <v>274</v>
      </c>
      <c r="CX99" t="s">
        <v>374</v>
      </c>
      <c r="CY99" t="s">
        <v>292</v>
      </c>
      <c r="CZ99" t="s">
        <v>274</v>
      </c>
      <c r="DA99" t="s">
        <v>324</v>
      </c>
      <c r="DB99" t="s">
        <v>274</v>
      </c>
      <c r="DC99" t="s">
        <v>323</v>
      </c>
      <c r="DD99" t="s">
        <v>505</v>
      </c>
      <c r="DE99" t="s">
        <v>423</v>
      </c>
      <c r="DF99" t="s">
        <v>256</v>
      </c>
      <c r="DG99" t="s">
        <v>256</v>
      </c>
      <c r="DH99" t="s">
        <v>299</v>
      </c>
      <c r="EW99">
        <v>8</v>
      </c>
      <c r="EX99" t="s">
        <v>278</v>
      </c>
      <c r="EY99" t="s">
        <v>258</v>
      </c>
      <c r="EZ99" t="s">
        <v>347</v>
      </c>
      <c r="FA99" t="s">
        <v>347</v>
      </c>
      <c r="FB99" t="s">
        <v>278</v>
      </c>
      <c r="FC99" t="s">
        <v>278</v>
      </c>
      <c r="FD99" t="s">
        <v>348</v>
      </c>
      <c r="FE99" t="s">
        <v>278</v>
      </c>
      <c r="FR99" t="s">
        <v>1342</v>
      </c>
      <c r="FS99" t="s">
        <v>259</v>
      </c>
      <c r="FT99">
        <v>7</v>
      </c>
      <c r="FU99" t="s">
        <v>259</v>
      </c>
      <c r="FV99" t="s">
        <v>281</v>
      </c>
      <c r="FW99" t="s">
        <v>1034</v>
      </c>
      <c r="FX99" t="s">
        <v>281</v>
      </c>
      <c r="FY99">
        <v>5</v>
      </c>
      <c r="GL99" t="s">
        <v>262</v>
      </c>
      <c r="GM99" t="s">
        <v>259</v>
      </c>
      <c r="GN99" t="s">
        <v>262</v>
      </c>
      <c r="GO99" t="s">
        <v>259</v>
      </c>
      <c r="GP99" t="s">
        <v>262</v>
      </c>
      <c r="GQ99" t="s">
        <v>262</v>
      </c>
      <c r="GR99" t="s">
        <v>262</v>
      </c>
      <c r="GS99" t="s">
        <v>263</v>
      </c>
      <c r="HF99" t="s">
        <v>1149</v>
      </c>
      <c r="HG99" t="s">
        <v>894</v>
      </c>
      <c r="HH99" s="5">
        <v>43191</v>
      </c>
      <c r="HI99" t="s">
        <v>328</v>
      </c>
      <c r="HJ99" t="s">
        <v>329</v>
      </c>
      <c r="HK99" t="s">
        <v>359</v>
      </c>
      <c r="HL99" t="s">
        <v>305</v>
      </c>
      <c r="HM99" s="5">
        <v>45231</v>
      </c>
      <c r="HZ99" t="s">
        <v>259</v>
      </c>
      <c r="IA99" t="s">
        <v>1403</v>
      </c>
      <c r="IB99" t="s">
        <v>1461</v>
      </c>
      <c r="IC99" t="s">
        <v>259</v>
      </c>
      <c r="ID99" t="s">
        <v>259</v>
      </c>
      <c r="IE99" t="s">
        <v>259</v>
      </c>
      <c r="IF99" t="s">
        <v>1462</v>
      </c>
      <c r="IG99" t="s">
        <v>1082</v>
      </c>
    </row>
    <row r="100" spans="1:245" x14ac:dyDescent="0.3">
      <c r="A100">
        <v>1511469</v>
      </c>
      <c r="B100" t="s">
        <v>1463</v>
      </c>
      <c r="D100">
        <v>1</v>
      </c>
      <c r="E100" t="s">
        <v>3313</v>
      </c>
      <c r="F100">
        <v>2</v>
      </c>
      <c r="G100">
        <v>1</v>
      </c>
      <c r="H100">
        <v>2</v>
      </c>
      <c r="I100">
        <v>2018</v>
      </c>
      <c r="J100" s="3">
        <v>35.04</v>
      </c>
      <c r="K100" s="3">
        <v>37.86</v>
      </c>
      <c r="L100">
        <f t="shared" si="19"/>
        <v>0</v>
      </c>
      <c r="M100">
        <v>2018</v>
      </c>
      <c r="N100">
        <f t="shared" si="29"/>
        <v>1</v>
      </c>
      <c r="O100">
        <v>1</v>
      </c>
      <c r="P100">
        <f t="shared" si="30"/>
        <v>1</v>
      </c>
      <c r="Q100">
        <f t="shared" si="31"/>
        <v>1</v>
      </c>
      <c r="R100">
        <f t="shared" si="32"/>
        <v>0</v>
      </c>
      <c r="S100">
        <f t="shared" si="33"/>
        <v>0</v>
      </c>
      <c r="T100">
        <v>0</v>
      </c>
      <c r="U100">
        <f t="shared" si="34"/>
        <v>1</v>
      </c>
      <c r="V100">
        <f t="shared" si="35"/>
        <v>1</v>
      </c>
      <c r="W100">
        <f t="shared" si="20"/>
        <v>0</v>
      </c>
      <c r="X100">
        <f t="shared" si="36"/>
        <v>0</v>
      </c>
      <c r="Y100">
        <f t="shared" si="37"/>
        <v>9</v>
      </c>
      <c r="Z100">
        <v>6</v>
      </c>
      <c r="AA100">
        <f t="shared" si="21"/>
        <v>1</v>
      </c>
      <c r="AB100">
        <f t="shared" si="22"/>
        <v>1</v>
      </c>
      <c r="AC100">
        <f t="shared" si="23"/>
        <v>0</v>
      </c>
      <c r="AD100">
        <f t="shared" si="24"/>
        <v>0</v>
      </c>
      <c r="AE100">
        <f t="shared" si="25"/>
        <v>0</v>
      </c>
      <c r="AF100">
        <f t="shared" si="26"/>
        <v>1</v>
      </c>
      <c r="AG100">
        <f t="shared" si="27"/>
        <v>0</v>
      </c>
      <c r="AH100">
        <f t="shared" si="28"/>
        <v>0</v>
      </c>
      <c r="AI100" t="s">
        <v>593</v>
      </c>
      <c r="AJ100" t="s">
        <v>250</v>
      </c>
      <c r="AK100" t="s">
        <v>292</v>
      </c>
      <c r="AM100" t="s">
        <v>1176</v>
      </c>
      <c r="AN100" t="s">
        <v>845</v>
      </c>
      <c r="AO100" t="s">
        <v>582</v>
      </c>
      <c r="AP100" t="s">
        <v>335</v>
      </c>
      <c r="AQ100" t="s">
        <v>581</v>
      </c>
      <c r="AR100" t="s">
        <v>1348</v>
      </c>
      <c r="AS100" t="s">
        <v>1464</v>
      </c>
      <c r="AT100" t="s">
        <v>583</v>
      </c>
      <c r="AU100" t="s">
        <v>1465</v>
      </c>
      <c r="AV100" t="s">
        <v>1466</v>
      </c>
      <c r="AW100" t="s">
        <v>1467</v>
      </c>
      <c r="AX100" t="s">
        <v>1468</v>
      </c>
      <c r="AY100" t="s">
        <v>913</v>
      </c>
      <c r="CR100" t="s">
        <v>274</v>
      </c>
      <c r="CS100" t="s">
        <v>254</v>
      </c>
      <c r="CT100" t="s">
        <v>274</v>
      </c>
      <c r="CU100" t="s">
        <v>299</v>
      </c>
      <c r="CV100" t="s">
        <v>292</v>
      </c>
      <c r="CW100" t="s">
        <v>274</v>
      </c>
      <c r="CX100" t="s">
        <v>274</v>
      </c>
      <c r="CY100" t="s">
        <v>274</v>
      </c>
      <c r="CZ100" t="s">
        <v>274</v>
      </c>
      <c r="DA100" t="s">
        <v>274</v>
      </c>
      <c r="DB100" t="s">
        <v>274</v>
      </c>
      <c r="DC100" t="s">
        <v>324</v>
      </c>
      <c r="DD100" t="s">
        <v>274</v>
      </c>
      <c r="EW100">
        <v>11</v>
      </c>
      <c r="EX100" t="s">
        <v>257</v>
      </c>
      <c r="EY100" t="s">
        <v>278</v>
      </c>
      <c r="EZ100" t="s">
        <v>258</v>
      </c>
      <c r="FA100" t="s">
        <v>278</v>
      </c>
      <c r="FB100" t="s">
        <v>278</v>
      </c>
      <c r="FC100" t="s">
        <v>258</v>
      </c>
      <c r="FD100" t="s">
        <v>258</v>
      </c>
      <c r="FE100" t="s">
        <v>600</v>
      </c>
      <c r="FF100" t="s">
        <v>349</v>
      </c>
      <c r="FG100" t="s">
        <v>347</v>
      </c>
      <c r="FH100" t="s">
        <v>348</v>
      </c>
      <c r="FR100" t="s">
        <v>259</v>
      </c>
      <c r="FS100" t="s">
        <v>602</v>
      </c>
      <c r="FT100" t="s">
        <v>603</v>
      </c>
      <c r="FU100" t="s">
        <v>281</v>
      </c>
      <c r="FV100" t="s">
        <v>585</v>
      </c>
      <c r="FW100">
        <v>1</v>
      </c>
      <c r="FX100" t="s">
        <v>259</v>
      </c>
      <c r="FY100" t="s">
        <v>493</v>
      </c>
      <c r="FZ100" t="s">
        <v>493</v>
      </c>
      <c r="GA100" t="s">
        <v>1255</v>
      </c>
      <c r="GB100">
        <v>27</v>
      </c>
      <c r="GL100" t="s">
        <v>259</v>
      </c>
      <c r="GM100" t="s">
        <v>587</v>
      </c>
      <c r="GN100" t="s">
        <v>587</v>
      </c>
      <c r="GO100" t="s">
        <v>302</v>
      </c>
      <c r="GP100" t="s">
        <v>587</v>
      </c>
      <c r="GQ100" t="s">
        <v>302</v>
      </c>
      <c r="GR100" t="s">
        <v>259</v>
      </c>
      <c r="GS100" t="s">
        <v>587</v>
      </c>
      <c r="GT100" t="s">
        <v>587</v>
      </c>
      <c r="GU100" t="s">
        <v>262</v>
      </c>
      <c r="GV100" t="s">
        <v>262</v>
      </c>
      <c r="HF100" s="5" t="s">
        <v>376</v>
      </c>
      <c r="HG100" s="5" t="s">
        <v>428</v>
      </c>
      <c r="HH100" t="s">
        <v>542</v>
      </c>
      <c r="HI100" s="5" t="s">
        <v>484</v>
      </c>
      <c r="HJ100" s="5">
        <v>43556</v>
      </c>
      <c r="HK100" s="5" t="s">
        <v>377</v>
      </c>
      <c r="HL100" s="5">
        <v>44228</v>
      </c>
      <c r="HM100" s="5" t="s">
        <v>655</v>
      </c>
      <c r="HN100" s="5" t="s">
        <v>754</v>
      </c>
      <c r="HO100" s="5">
        <v>44621</v>
      </c>
      <c r="HP100" s="5" t="s">
        <v>564</v>
      </c>
      <c r="HZ100" t="s">
        <v>845</v>
      </c>
      <c r="IA100" t="s">
        <v>582</v>
      </c>
      <c r="IB100" t="s">
        <v>582</v>
      </c>
      <c r="IC100" t="s">
        <v>335</v>
      </c>
      <c r="ID100" t="s">
        <v>582</v>
      </c>
      <c r="IE100" t="s">
        <v>1469</v>
      </c>
      <c r="IF100" t="s">
        <v>1469</v>
      </c>
      <c r="IG100" t="s">
        <v>583</v>
      </c>
      <c r="IH100" t="s">
        <v>583</v>
      </c>
      <c r="II100" t="s">
        <v>1470</v>
      </c>
      <c r="IJ100" t="s">
        <v>1471</v>
      </c>
    </row>
    <row r="101" spans="1:245" hidden="1" x14ac:dyDescent="0.3">
      <c r="A101">
        <v>886729</v>
      </c>
      <c r="B101" t="s">
        <v>1472</v>
      </c>
      <c r="D101">
        <v>1</v>
      </c>
      <c r="E101" t="s">
        <v>3309</v>
      </c>
      <c r="F101">
        <v>3</v>
      </c>
      <c r="G101">
        <v>0</v>
      </c>
      <c r="H101">
        <v>0</v>
      </c>
      <c r="I101">
        <v>2016</v>
      </c>
      <c r="J101" s="3">
        <v>5.55</v>
      </c>
      <c r="K101" s="3">
        <v>6.11</v>
      </c>
      <c r="L101">
        <f t="shared" si="19"/>
        <v>1</v>
      </c>
      <c r="M101">
        <v>2017</v>
      </c>
      <c r="N101">
        <f>COUNTIFS(CQ101:EV101,"=university")</f>
        <v>0</v>
      </c>
      <c r="O101">
        <v>1</v>
      </c>
      <c r="P101">
        <f>COUNTIFS(CQ101:EV101,"=*government**")</f>
        <v>0</v>
      </c>
      <c r="Q101">
        <f>COUNTIFS(AM101:CQ101,"=*European Innovation Council*")</f>
        <v>0</v>
      </c>
      <c r="R101">
        <f>COUNTIF(CQ101:EV101,"*angel*")</f>
        <v>0</v>
      </c>
      <c r="S101">
        <f>COUNTIF(CQ101:EV101,"*family_office*")</f>
        <v>1</v>
      </c>
      <c r="T101">
        <v>1</v>
      </c>
      <c r="U101">
        <f>COUNTIF(CQ101:EV101,"*accelerator*")</f>
        <v>2</v>
      </c>
      <c r="V101">
        <f>COUNTIF(CQ101:EV101,"*corporate*")</f>
        <v>0</v>
      </c>
      <c r="W101">
        <f t="shared" si="20"/>
        <v>0</v>
      </c>
      <c r="X101">
        <f>COUNTIF(CQ101:EV101,"*crowdfunding*")</f>
        <v>0</v>
      </c>
      <c r="Y101">
        <f>COUNTIF(CQ101:EV101,"*venture_capital*")</f>
        <v>3</v>
      </c>
      <c r="Z101">
        <v>3</v>
      </c>
      <c r="AA101">
        <f t="shared" si="21"/>
        <v>1</v>
      </c>
      <c r="AB101">
        <f t="shared" si="22"/>
        <v>1</v>
      </c>
      <c r="AC101">
        <f t="shared" si="23"/>
        <v>0</v>
      </c>
      <c r="AD101">
        <f t="shared" si="24"/>
        <v>0</v>
      </c>
      <c r="AE101">
        <f t="shared" si="25"/>
        <v>0</v>
      </c>
      <c r="AF101">
        <f t="shared" si="26"/>
        <v>0</v>
      </c>
      <c r="AG101">
        <f t="shared" si="27"/>
        <v>0</v>
      </c>
      <c r="AH101">
        <f t="shared" si="28"/>
        <v>0</v>
      </c>
      <c r="AI101" t="s">
        <v>250</v>
      </c>
      <c r="AJ101" t="s">
        <v>292</v>
      </c>
      <c r="AM101" t="s">
        <v>1043</v>
      </c>
      <c r="AN101" t="s">
        <v>1473</v>
      </c>
      <c r="AO101" t="s">
        <v>1474</v>
      </c>
      <c r="AP101" t="s">
        <v>1430</v>
      </c>
      <c r="AQ101" t="s">
        <v>1475</v>
      </c>
      <c r="AR101" t="s">
        <v>1476</v>
      </c>
      <c r="CR101" t="s">
        <v>292</v>
      </c>
      <c r="CS101" t="s">
        <v>274</v>
      </c>
      <c r="CT101" t="s">
        <v>274</v>
      </c>
      <c r="CU101" t="s">
        <v>292</v>
      </c>
      <c r="CV101" t="s">
        <v>423</v>
      </c>
      <c r="CW101" t="s">
        <v>274</v>
      </c>
      <c r="EW101">
        <v>5</v>
      </c>
      <c r="EX101" t="s">
        <v>258</v>
      </c>
      <c r="EY101" t="s">
        <v>258</v>
      </c>
      <c r="EZ101" t="s">
        <v>258</v>
      </c>
      <c r="FA101" t="s">
        <v>347</v>
      </c>
      <c r="FB101" t="s">
        <v>277</v>
      </c>
      <c r="FR101" t="s">
        <v>560</v>
      </c>
      <c r="FS101" t="s">
        <v>951</v>
      </c>
      <c r="FT101" t="s">
        <v>493</v>
      </c>
      <c r="FU101" t="s">
        <v>1477</v>
      </c>
      <c r="FV101" t="s">
        <v>326</v>
      </c>
      <c r="GL101" t="s">
        <v>302</v>
      </c>
      <c r="GM101" t="s">
        <v>302</v>
      </c>
      <c r="GN101" t="s">
        <v>302</v>
      </c>
      <c r="GO101" t="s">
        <v>302</v>
      </c>
      <c r="GP101" t="s">
        <v>302</v>
      </c>
      <c r="HF101" s="5" t="s">
        <v>610</v>
      </c>
      <c r="HG101" t="s">
        <v>739</v>
      </c>
      <c r="HH101" s="5">
        <v>43891</v>
      </c>
      <c r="HI101" t="s">
        <v>485</v>
      </c>
      <c r="HJ101" s="5">
        <v>44986</v>
      </c>
      <c r="HZ101" t="s">
        <v>259</v>
      </c>
      <c r="IA101" t="s">
        <v>1475</v>
      </c>
      <c r="IB101" t="s">
        <v>259</v>
      </c>
      <c r="IC101" t="s">
        <v>259</v>
      </c>
      <c r="ID101" t="s">
        <v>1476</v>
      </c>
    </row>
    <row r="102" spans="1:245" hidden="1" x14ac:dyDescent="0.3">
      <c r="A102">
        <v>987315</v>
      </c>
      <c r="B102" t="s">
        <v>1478</v>
      </c>
      <c r="D102">
        <v>1</v>
      </c>
      <c r="E102" t="s">
        <v>3320</v>
      </c>
      <c r="F102">
        <v>3</v>
      </c>
      <c r="G102">
        <v>0</v>
      </c>
      <c r="H102">
        <v>0</v>
      </c>
      <c r="I102">
        <v>2017</v>
      </c>
      <c r="J102" s="3">
        <v>1.75</v>
      </c>
      <c r="K102" s="3">
        <v>1.93</v>
      </c>
      <c r="L102">
        <f t="shared" si="19"/>
        <v>1</v>
      </c>
      <c r="M102">
        <v>2018</v>
      </c>
      <c r="N102">
        <f t="shared" si="29"/>
        <v>0</v>
      </c>
      <c r="O102">
        <v>0</v>
      </c>
      <c r="P102">
        <f t="shared" si="30"/>
        <v>3</v>
      </c>
      <c r="Q102">
        <f t="shared" si="31"/>
        <v>1</v>
      </c>
      <c r="R102">
        <f t="shared" si="32"/>
        <v>3</v>
      </c>
      <c r="S102">
        <f t="shared" si="33"/>
        <v>0</v>
      </c>
      <c r="T102">
        <v>3</v>
      </c>
      <c r="U102">
        <f t="shared" si="34"/>
        <v>10</v>
      </c>
      <c r="V102">
        <f t="shared" si="35"/>
        <v>3</v>
      </c>
      <c r="W102">
        <f t="shared" si="20"/>
        <v>2</v>
      </c>
      <c r="X102">
        <f t="shared" si="36"/>
        <v>0</v>
      </c>
      <c r="Y102">
        <f t="shared" si="37"/>
        <v>5</v>
      </c>
      <c r="Z102">
        <v>7</v>
      </c>
      <c r="AA102">
        <f t="shared" si="21"/>
        <v>1</v>
      </c>
      <c r="AB102">
        <f t="shared" si="22"/>
        <v>1</v>
      </c>
      <c r="AC102">
        <f t="shared" si="23"/>
        <v>1</v>
      </c>
      <c r="AD102">
        <f t="shared" si="24"/>
        <v>0</v>
      </c>
      <c r="AE102">
        <f t="shared" si="25"/>
        <v>0</v>
      </c>
      <c r="AF102">
        <f t="shared" si="26"/>
        <v>0</v>
      </c>
      <c r="AG102">
        <f t="shared" si="27"/>
        <v>0</v>
      </c>
      <c r="AH102">
        <f t="shared" si="28"/>
        <v>0</v>
      </c>
      <c r="AI102" t="s">
        <v>366</v>
      </c>
      <c r="AJ102" t="s">
        <v>250</v>
      </c>
      <c r="AK102" t="s">
        <v>292</v>
      </c>
      <c r="AM102" t="s">
        <v>1479</v>
      </c>
      <c r="AN102" t="s">
        <v>950</v>
      </c>
      <c r="AO102" t="s">
        <v>880</v>
      </c>
      <c r="AP102" t="s">
        <v>1480</v>
      </c>
      <c r="AQ102" t="s">
        <v>1481</v>
      </c>
      <c r="AR102" t="s">
        <v>1482</v>
      </c>
      <c r="AS102" t="s">
        <v>1483</v>
      </c>
      <c r="AT102" t="s">
        <v>1327</v>
      </c>
      <c r="AU102" t="s">
        <v>1484</v>
      </c>
      <c r="AV102" t="s">
        <v>1485</v>
      </c>
      <c r="AW102" t="s">
        <v>1486</v>
      </c>
      <c r="AX102" t="s">
        <v>1487</v>
      </c>
      <c r="AY102" t="s">
        <v>1488</v>
      </c>
      <c r="AZ102" t="s">
        <v>1329</v>
      </c>
      <c r="BA102" t="s">
        <v>1489</v>
      </c>
      <c r="BB102" t="s">
        <v>335</v>
      </c>
      <c r="BC102" t="s">
        <v>1490</v>
      </c>
      <c r="BD102" t="s">
        <v>1491</v>
      </c>
      <c r="BE102" t="s">
        <v>1492</v>
      </c>
      <c r="BF102" t="s">
        <v>1493</v>
      </c>
      <c r="BG102" t="s">
        <v>1494</v>
      </c>
      <c r="BH102" t="s">
        <v>1495</v>
      </c>
      <c r="BI102" t="s">
        <v>1496</v>
      </c>
      <c r="BJ102" t="s">
        <v>1497</v>
      </c>
      <c r="BK102" t="s">
        <v>1498</v>
      </c>
      <c r="BL102" t="s">
        <v>1499</v>
      </c>
      <c r="CR102" t="s">
        <v>292</v>
      </c>
      <c r="CS102" t="s">
        <v>292</v>
      </c>
      <c r="CT102" t="s">
        <v>292</v>
      </c>
      <c r="CU102" t="s">
        <v>292</v>
      </c>
      <c r="CV102" t="s">
        <v>292</v>
      </c>
      <c r="CW102" t="s">
        <v>274</v>
      </c>
      <c r="CX102" t="s">
        <v>292</v>
      </c>
      <c r="CY102" t="s">
        <v>299</v>
      </c>
      <c r="CZ102" t="s">
        <v>256</v>
      </c>
      <c r="DA102" t="s">
        <v>274</v>
      </c>
      <c r="DB102" t="s">
        <v>292</v>
      </c>
      <c r="DC102" t="s">
        <v>274</v>
      </c>
      <c r="DD102" t="s">
        <v>292</v>
      </c>
      <c r="DE102" t="s">
        <v>299</v>
      </c>
      <c r="DF102" t="s">
        <v>292</v>
      </c>
      <c r="DG102" t="s">
        <v>299</v>
      </c>
      <c r="DH102" t="s">
        <v>324</v>
      </c>
      <c r="DI102" t="s">
        <v>324</v>
      </c>
      <c r="DJ102" t="s">
        <v>274</v>
      </c>
      <c r="DK102" t="s">
        <v>256</v>
      </c>
      <c r="DL102" t="s">
        <v>274</v>
      </c>
      <c r="DM102" t="s">
        <v>374</v>
      </c>
      <c r="DN102" t="s">
        <v>374</v>
      </c>
      <c r="DO102" t="s">
        <v>374</v>
      </c>
      <c r="DP102" t="s">
        <v>292</v>
      </c>
      <c r="DQ102" t="s">
        <v>324</v>
      </c>
      <c r="EW102">
        <v>8</v>
      </c>
      <c r="EX102" t="s">
        <v>278</v>
      </c>
      <c r="EY102" t="s">
        <v>258</v>
      </c>
      <c r="EZ102" t="s">
        <v>278</v>
      </c>
      <c r="FA102" t="s">
        <v>601</v>
      </c>
      <c r="FB102" t="s">
        <v>259</v>
      </c>
      <c r="FC102" t="s">
        <v>258</v>
      </c>
      <c r="FD102" t="s">
        <v>258</v>
      </c>
      <c r="FE102" t="s">
        <v>258</v>
      </c>
      <c r="FR102" t="s">
        <v>636</v>
      </c>
      <c r="FS102" t="s">
        <v>636</v>
      </c>
      <c r="FT102" t="s">
        <v>281</v>
      </c>
      <c r="FU102" t="s">
        <v>903</v>
      </c>
      <c r="FV102" t="s">
        <v>259</v>
      </c>
      <c r="FW102" t="s">
        <v>562</v>
      </c>
      <c r="FX102" t="s">
        <v>493</v>
      </c>
      <c r="FY102" t="s">
        <v>560</v>
      </c>
      <c r="GL102" t="s">
        <v>302</v>
      </c>
      <c r="GM102" t="s">
        <v>262</v>
      </c>
      <c r="GN102" t="s">
        <v>302</v>
      </c>
      <c r="GO102" t="s">
        <v>262</v>
      </c>
      <c r="GP102" t="s">
        <v>259</v>
      </c>
      <c r="GQ102" t="s">
        <v>262</v>
      </c>
      <c r="GR102" t="s">
        <v>262</v>
      </c>
      <c r="GS102" t="s">
        <v>263</v>
      </c>
      <c r="HF102" t="s">
        <v>376</v>
      </c>
      <c r="HG102" s="5" t="s">
        <v>495</v>
      </c>
      <c r="HH102" t="s">
        <v>484</v>
      </c>
      <c r="HI102" t="s">
        <v>430</v>
      </c>
      <c r="HJ102" t="s">
        <v>358</v>
      </c>
      <c r="HK102" s="5">
        <v>44287</v>
      </c>
      <c r="HL102" t="s">
        <v>304</v>
      </c>
      <c r="HM102" t="s">
        <v>305</v>
      </c>
      <c r="HZ102" t="s">
        <v>1329</v>
      </c>
      <c r="IA102" t="s">
        <v>1489</v>
      </c>
      <c r="IB102" t="s">
        <v>335</v>
      </c>
      <c r="IC102" t="s">
        <v>1490</v>
      </c>
      <c r="ID102" t="s">
        <v>1491</v>
      </c>
      <c r="IE102" t="s">
        <v>1500</v>
      </c>
      <c r="IF102" t="s">
        <v>1501</v>
      </c>
      <c r="IG102" t="s">
        <v>1499</v>
      </c>
    </row>
    <row r="103" spans="1:245" hidden="1" x14ac:dyDescent="0.3">
      <c r="A103">
        <v>891252</v>
      </c>
      <c r="B103" t="s">
        <v>1502</v>
      </c>
      <c r="D103">
        <v>1</v>
      </c>
      <c r="E103" t="s">
        <v>3312</v>
      </c>
      <c r="F103">
        <v>1</v>
      </c>
      <c r="G103">
        <v>0</v>
      </c>
      <c r="H103">
        <v>0</v>
      </c>
      <c r="I103">
        <v>2014</v>
      </c>
      <c r="J103" s="3">
        <v>90.6</v>
      </c>
      <c r="K103" s="3">
        <v>99.66</v>
      </c>
      <c r="L103">
        <f t="shared" si="19"/>
        <v>1</v>
      </c>
      <c r="M103">
        <v>2015</v>
      </c>
      <c r="N103">
        <f t="shared" si="29"/>
        <v>0</v>
      </c>
      <c r="O103">
        <v>0</v>
      </c>
      <c r="P103">
        <f t="shared" si="30"/>
        <v>0</v>
      </c>
      <c r="Q103">
        <f t="shared" si="31"/>
        <v>0</v>
      </c>
      <c r="R103">
        <f t="shared" si="32"/>
        <v>0</v>
      </c>
      <c r="S103">
        <f t="shared" si="33"/>
        <v>0</v>
      </c>
      <c r="T103">
        <v>0</v>
      </c>
      <c r="U103">
        <f t="shared" si="34"/>
        <v>1</v>
      </c>
      <c r="V103">
        <f t="shared" si="35"/>
        <v>3</v>
      </c>
      <c r="W103">
        <f t="shared" si="20"/>
        <v>0</v>
      </c>
      <c r="X103">
        <f t="shared" si="36"/>
        <v>0</v>
      </c>
      <c r="Y103">
        <f t="shared" si="37"/>
        <v>3</v>
      </c>
      <c r="Z103">
        <v>3</v>
      </c>
      <c r="AA103">
        <f t="shared" si="21"/>
        <v>1</v>
      </c>
      <c r="AB103">
        <f t="shared" si="22"/>
        <v>0</v>
      </c>
      <c r="AC103">
        <f t="shared" si="23"/>
        <v>0</v>
      </c>
      <c r="AD103">
        <f t="shared" si="24"/>
        <v>0</v>
      </c>
      <c r="AE103">
        <f t="shared" si="25"/>
        <v>0</v>
      </c>
      <c r="AF103">
        <f t="shared" si="26"/>
        <v>0</v>
      </c>
      <c r="AG103">
        <f t="shared" si="27"/>
        <v>0</v>
      </c>
      <c r="AH103">
        <f t="shared" si="28"/>
        <v>0</v>
      </c>
      <c r="AI103" t="s">
        <v>250</v>
      </c>
      <c r="AM103" t="s">
        <v>312</v>
      </c>
      <c r="AN103" t="s">
        <v>315</v>
      </c>
      <c r="AO103" t="s">
        <v>1503</v>
      </c>
      <c r="AP103" t="s">
        <v>571</v>
      </c>
      <c r="AQ103" t="s">
        <v>1504</v>
      </c>
      <c r="AR103" t="s">
        <v>1505</v>
      </c>
      <c r="AS103" t="s">
        <v>1506</v>
      </c>
      <c r="AT103" t="s">
        <v>1507</v>
      </c>
      <c r="CR103" t="s">
        <v>274</v>
      </c>
      <c r="CS103" t="s">
        <v>292</v>
      </c>
      <c r="CT103" t="s">
        <v>324</v>
      </c>
      <c r="CU103" t="s">
        <v>274</v>
      </c>
      <c r="CV103" t="s">
        <v>324</v>
      </c>
      <c r="CW103" t="s">
        <v>505</v>
      </c>
      <c r="CX103" t="s">
        <v>273</v>
      </c>
      <c r="CY103" t="s">
        <v>324</v>
      </c>
      <c r="EW103">
        <v>3</v>
      </c>
      <c r="EX103" t="s">
        <v>278</v>
      </c>
      <c r="EY103" t="s">
        <v>277</v>
      </c>
      <c r="EZ103" t="s">
        <v>348</v>
      </c>
      <c r="FR103" t="s">
        <v>351</v>
      </c>
      <c r="FS103">
        <v>34</v>
      </c>
      <c r="FT103">
        <v>55</v>
      </c>
      <c r="GL103" t="s">
        <v>302</v>
      </c>
      <c r="GM103" t="s">
        <v>302</v>
      </c>
      <c r="GN103" t="s">
        <v>302</v>
      </c>
      <c r="HF103" s="5" t="s">
        <v>1508</v>
      </c>
      <c r="HG103" t="s">
        <v>542</v>
      </c>
      <c r="HH103" s="5">
        <v>44287</v>
      </c>
      <c r="HZ103" t="s">
        <v>259</v>
      </c>
      <c r="IA103" t="s">
        <v>1509</v>
      </c>
      <c r="IB103" t="s">
        <v>1510</v>
      </c>
    </row>
    <row r="104" spans="1:245" hidden="1" x14ac:dyDescent="0.3">
      <c r="A104">
        <v>4126600</v>
      </c>
      <c r="B104" t="s">
        <v>1511</v>
      </c>
      <c r="C104">
        <v>1</v>
      </c>
      <c r="E104" t="s">
        <v>3312</v>
      </c>
      <c r="F104">
        <v>1</v>
      </c>
      <c r="G104">
        <v>0</v>
      </c>
      <c r="H104">
        <v>0</v>
      </c>
      <c r="I104">
        <v>2021</v>
      </c>
      <c r="J104" s="3">
        <v>8</v>
      </c>
      <c r="K104" s="3">
        <v>8.8000000000000007</v>
      </c>
      <c r="L104">
        <f t="shared" si="19"/>
        <v>1</v>
      </c>
      <c r="M104">
        <v>2022</v>
      </c>
      <c r="N104">
        <f t="shared" si="29"/>
        <v>0</v>
      </c>
      <c r="O104">
        <v>0</v>
      </c>
      <c r="P104">
        <f t="shared" si="30"/>
        <v>0</v>
      </c>
      <c r="Q104">
        <f t="shared" si="31"/>
        <v>0</v>
      </c>
      <c r="R104">
        <f t="shared" si="32"/>
        <v>2</v>
      </c>
      <c r="S104">
        <f t="shared" si="33"/>
        <v>0</v>
      </c>
      <c r="T104">
        <v>0</v>
      </c>
      <c r="U104">
        <f t="shared" si="34"/>
        <v>4</v>
      </c>
      <c r="V104">
        <f t="shared" si="35"/>
        <v>0</v>
      </c>
      <c r="W104">
        <f t="shared" si="20"/>
        <v>0</v>
      </c>
      <c r="X104">
        <f t="shared" si="36"/>
        <v>0</v>
      </c>
      <c r="Y104">
        <f t="shared" si="37"/>
        <v>5</v>
      </c>
      <c r="Z104">
        <v>3</v>
      </c>
      <c r="AA104">
        <f t="shared" si="21"/>
        <v>1</v>
      </c>
      <c r="AB104">
        <f t="shared" si="22"/>
        <v>1</v>
      </c>
      <c r="AC104">
        <f t="shared" si="23"/>
        <v>0</v>
      </c>
      <c r="AD104">
        <f t="shared" si="24"/>
        <v>0</v>
      </c>
      <c r="AE104">
        <f t="shared" si="25"/>
        <v>0</v>
      </c>
      <c r="AF104">
        <f t="shared" si="26"/>
        <v>0</v>
      </c>
      <c r="AG104">
        <f t="shared" si="27"/>
        <v>0</v>
      </c>
      <c r="AH104">
        <f t="shared" si="28"/>
        <v>0</v>
      </c>
      <c r="AI104" t="s">
        <v>250</v>
      </c>
      <c r="AJ104" t="s">
        <v>292</v>
      </c>
      <c r="AM104" t="s">
        <v>1512</v>
      </c>
      <c r="AN104" t="s">
        <v>499</v>
      </c>
      <c r="AO104" t="s">
        <v>1513</v>
      </c>
      <c r="AP104" t="s">
        <v>673</v>
      </c>
      <c r="AQ104" t="s">
        <v>498</v>
      </c>
      <c r="AR104" t="s">
        <v>1514</v>
      </c>
      <c r="AS104" t="s">
        <v>1515</v>
      </c>
      <c r="AT104" t="s">
        <v>1516</v>
      </c>
      <c r="AU104" t="s">
        <v>1517</v>
      </c>
      <c r="AV104" t="s">
        <v>1518</v>
      </c>
      <c r="AW104" t="s">
        <v>1519</v>
      </c>
      <c r="CR104" t="s">
        <v>292</v>
      </c>
      <c r="CS104" t="s">
        <v>292</v>
      </c>
      <c r="CT104" t="s">
        <v>274</v>
      </c>
      <c r="CU104" t="s">
        <v>292</v>
      </c>
      <c r="CV104" t="s">
        <v>292</v>
      </c>
      <c r="CW104" t="s">
        <v>273</v>
      </c>
      <c r="CX104" t="s">
        <v>274</v>
      </c>
      <c r="CY104" t="s">
        <v>274</v>
      </c>
      <c r="CZ104" t="s">
        <v>274</v>
      </c>
      <c r="DA104" t="s">
        <v>374</v>
      </c>
      <c r="DB104" t="s">
        <v>374</v>
      </c>
      <c r="EW104">
        <v>3</v>
      </c>
      <c r="EX104" t="s">
        <v>300</v>
      </c>
      <c r="EY104" t="s">
        <v>258</v>
      </c>
      <c r="EZ104" t="s">
        <v>665</v>
      </c>
      <c r="FR104" t="s">
        <v>259</v>
      </c>
      <c r="FS104">
        <v>4</v>
      </c>
      <c r="FT104">
        <v>4</v>
      </c>
      <c r="GL104" t="s">
        <v>259</v>
      </c>
      <c r="GM104" t="s">
        <v>302</v>
      </c>
      <c r="GN104" t="s">
        <v>302</v>
      </c>
      <c r="HF104" s="5">
        <v>44621</v>
      </c>
      <c r="HG104" s="5" t="s">
        <v>741</v>
      </c>
      <c r="HH104" t="s">
        <v>564</v>
      </c>
      <c r="HZ104" t="s">
        <v>498</v>
      </c>
      <c r="IA104" t="s">
        <v>1520</v>
      </c>
      <c r="IB104" t="s">
        <v>1521</v>
      </c>
    </row>
    <row r="105" spans="1:245" x14ac:dyDescent="0.3">
      <c r="A105">
        <v>2486352</v>
      </c>
      <c r="B105" t="s">
        <v>1522</v>
      </c>
      <c r="C105">
        <v>1</v>
      </c>
      <c r="E105" t="s">
        <v>3304</v>
      </c>
      <c r="F105">
        <v>2</v>
      </c>
      <c r="G105">
        <v>2</v>
      </c>
      <c r="H105">
        <v>0</v>
      </c>
      <c r="I105">
        <v>2020</v>
      </c>
      <c r="J105" s="3">
        <v>13.43</v>
      </c>
      <c r="K105" s="3">
        <v>14.77</v>
      </c>
      <c r="L105">
        <f t="shared" si="19"/>
        <v>0</v>
      </c>
      <c r="M105">
        <v>2020</v>
      </c>
      <c r="N105">
        <f>COUNTIFS(CT105:EV105,"=university")</f>
        <v>1</v>
      </c>
      <c r="O105">
        <v>0</v>
      </c>
      <c r="P105">
        <f>COUNTIFS(CT105:EV105,"=*government**")</f>
        <v>0</v>
      </c>
      <c r="Q105">
        <f>COUNTIFS(AO105:CS105,"=*European Innovation Council*")</f>
        <v>0</v>
      </c>
      <c r="R105">
        <f>COUNTIF(CT105:EV105,"*angel*")</f>
        <v>0</v>
      </c>
      <c r="S105">
        <f>COUNTIF(CT105:EV105,"*family_office*")</f>
        <v>0</v>
      </c>
      <c r="T105">
        <v>1</v>
      </c>
      <c r="U105">
        <f>COUNTIF(CT105:EV105,"*accelerator*")</f>
        <v>0</v>
      </c>
      <c r="V105">
        <f>COUNTIF(CT105:EV105,"*corporate*")</f>
        <v>0</v>
      </c>
      <c r="W105">
        <f t="shared" si="20"/>
        <v>1</v>
      </c>
      <c r="X105">
        <f>COUNTIF(CT105:EV105,"*crowdfunding*")</f>
        <v>0</v>
      </c>
      <c r="Y105">
        <f>COUNTIF(CT105:EV105,"*venture_capital*")</f>
        <v>5</v>
      </c>
      <c r="Z105">
        <v>5</v>
      </c>
      <c r="AA105">
        <f t="shared" si="21"/>
        <v>1</v>
      </c>
      <c r="AB105">
        <f t="shared" si="22"/>
        <v>1</v>
      </c>
      <c r="AC105">
        <f t="shared" si="23"/>
        <v>0</v>
      </c>
      <c r="AD105">
        <f t="shared" si="24"/>
        <v>0</v>
      </c>
      <c r="AE105">
        <f t="shared" si="25"/>
        <v>0</v>
      </c>
      <c r="AF105">
        <f t="shared" si="26"/>
        <v>0</v>
      </c>
      <c r="AG105">
        <f t="shared" si="27"/>
        <v>0</v>
      </c>
      <c r="AH105">
        <f t="shared" si="28"/>
        <v>0</v>
      </c>
      <c r="AI105" t="s">
        <v>250</v>
      </c>
      <c r="AJ105" t="s">
        <v>292</v>
      </c>
      <c r="AM105" t="s">
        <v>844</v>
      </c>
      <c r="AN105" t="s">
        <v>480</v>
      </c>
      <c r="AO105" t="s">
        <v>1523</v>
      </c>
      <c r="AP105" t="s">
        <v>1524</v>
      </c>
      <c r="AQ105" t="s">
        <v>396</v>
      </c>
      <c r="AR105" t="s">
        <v>394</v>
      </c>
      <c r="AS105" t="s">
        <v>1525</v>
      </c>
      <c r="AT105" t="s">
        <v>1526</v>
      </c>
      <c r="AU105" t="s">
        <v>1527</v>
      </c>
      <c r="CR105" t="s">
        <v>275</v>
      </c>
      <c r="CS105" t="s">
        <v>292</v>
      </c>
      <c r="CT105" t="s">
        <v>254</v>
      </c>
      <c r="CU105" t="s">
        <v>274</v>
      </c>
      <c r="CV105" t="s">
        <v>274</v>
      </c>
      <c r="CW105" t="s">
        <v>274</v>
      </c>
      <c r="CX105" t="s">
        <v>274</v>
      </c>
      <c r="CY105" t="s">
        <v>256</v>
      </c>
      <c r="CZ105" t="s">
        <v>274</v>
      </c>
      <c r="EW105">
        <v>3</v>
      </c>
      <c r="EX105" t="s">
        <v>257</v>
      </c>
      <c r="EY105" t="s">
        <v>258</v>
      </c>
      <c r="EZ105" t="s">
        <v>277</v>
      </c>
      <c r="FR105" t="s">
        <v>259</v>
      </c>
      <c r="FS105" t="s">
        <v>406</v>
      </c>
      <c r="FT105">
        <v>12</v>
      </c>
      <c r="GL105" t="s">
        <v>259</v>
      </c>
      <c r="GM105" t="s">
        <v>263</v>
      </c>
      <c r="GN105" t="s">
        <v>262</v>
      </c>
      <c r="HF105" s="5">
        <v>43891</v>
      </c>
      <c r="HG105" s="5">
        <v>44136</v>
      </c>
      <c r="HH105" t="s">
        <v>304</v>
      </c>
      <c r="HZ105" t="s">
        <v>1523</v>
      </c>
      <c r="IA105" t="s">
        <v>1528</v>
      </c>
      <c r="IB105" t="s">
        <v>1529</v>
      </c>
    </row>
    <row r="106" spans="1:245" hidden="1" x14ac:dyDescent="0.3">
      <c r="A106">
        <v>1447734</v>
      </c>
      <c r="B106" t="s">
        <v>1530</v>
      </c>
      <c r="C106">
        <v>1</v>
      </c>
      <c r="E106" t="s">
        <v>3310</v>
      </c>
      <c r="F106">
        <v>2</v>
      </c>
      <c r="G106">
        <v>0</v>
      </c>
      <c r="H106">
        <v>2</v>
      </c>
      <c r="I106">
        <v>2018</v>
      </c>
      <c r="J106" s="3">
        <v>4.3499999999999996</v>
      </c>
      <c r="K106" s="3">
        <v>4.7</v>
      </c>
      <c r="L106">
        <f t="shared" si="19"/>
        <v>0</v>
      </c>
      <c r="M106">
        <v>2018</v>
      </c>
      <c r="N106">
        <f>COUNTIFS(CO106:EV106,"=university")</f>
        <v>0</v>
      </c>
      <c r="O106">
        <v>0</v>
      </c>
      <c r="P106">
        <f>COUNTIFS(CO106:EV106,"=*government**")</f>
        <v>3</v>
      </c>
      <c r="Q106">
        <f t="shared" si="31"/>
        <v>1</v>
      </c>
      <c r="R106">
        <f>COUNTIF(CO106:EV106,"*angel*")</f>
        <v>0</v>
      </c>
      <c r="S106">
        <f>COUNTIF(CO106:EV106,"*family_office*")</f>
        <v>0</v>
      </c>
      <c r="T106">
        <v>0</v>
      </c>
      <c r="U106">
        <f>COUNTIF(CO106:EV106,"*accelerator*")</f>
        <v>4</v>
      </c>
      <c r="V106">
        <f>COUNTIF(CO106:EV106,"*corporate*")</f>
        <v>0</v>
      </c>
      <c r="W106">
        <f t="shared" si="20"/>
        <v>0</v>
      </c>
      <c r="X106">
        <f>COUNTIF(CO106:EV106,"*crowdfunding*")</f>
        <v>1</v>
      </c>
      <c r="Y106">
        <f>COUNTIF(CO106:EV106,"*venture_capital*")</f>
        <v>4</v>
      </c>
      <c r="Z106">
        <v>5</v>
      </c>
      <c r="AA106">
        <f t="shared" si="21"/>
        <v>1</v>
      </c>
      <c r="AB106">
        <f t="shared" si="22"/>
        <v>1</v>
      </c>
      <c r="AC106">
        <f t="shared" si="23"/>
        <v>0</v>
      </c>
      <c r="AD106">
        <f t="shared" si="24"/>
        <v>0</v>
      </c>
      <c r="AE106">
        <f t="shared" si="25"/>
        <v>1</v>
      </c>
      <c r="AF106">
        <f t="shared" si="26"/>
        <v>0</v>
      </c>
      <c r="AG106">
        <f t="shared" si="27"/>
        <v>0</v>
      </c>
      <c r="AH106">
        <f t="shared" si="28"/>
        <v>0</v>
      </c>
      <c r="AI106" t="s">
        <v>250</v>
      </c>
      <c r="AJ106" t="s">
        <v>659</v>
      </c>
      <c r="AK106" t="s">
        <v>292</v>
      </c>
      <c r="AM106" t="s">
        <v>878</v>
      </c>
      <c r="AN106" t="s">
        <v>879</v>
      </c>
      <c r="AO106" t="s">
        <v>335</v>
      </c>
      <c r="AP106" t="s">
        <v>1531</v>
      </c>
      <c r="AQ106" t="s">
        <v>1532</v>
      </c>
      <c r="AR106" t="s">
        <v>1533</v>
      </c>
      <c r="AS106" t="s">
        <v>295</v>
      </c>
      <c r="AT106" t="s">
        <v>1071</v>
      </c>
      <c r="AU106" t="s">
        <v>1534</v>
      </c>
      <c r="AV106" t="s">
        <v>296</v>
      </c>
      <c r="AW106" t="s">
        <v>297</v>
      </c>
      <c r="AX106" t="s">
        <v>977</v>
      </c>
      <c r="CR106" t="s">
        <v>292</v>
      </c>
      <c r="CS106" t="s">
        <v>292</v>
      </c>
      <c r="CT106" t="s">
        <v>299</v>
      </c>
      <c r="CU106" t="s">
        <v>664</v>
      </c>
      <c r="CV106" t="s">
        <v>274</v>
      </c>
      <c r="CW106" t="s">
        <v>276</v>
      </c>
      <c r="CX106" t="s">
        <v>274</v>
      </c>
      <c r="CY106" t="s">
        <v>274</v>
      </c>
      <c r="CZ106" t="s">
        <v>274</v>
      </c>
      <c r="DA106" t="s">
        <v>299</v>
      </c>
      <c r="DB106" t="s">
        <v>292</v>
      </c>
      <c r="DC106" t="s">
        <v>292</v>
      </c>
      <c r="EW106">
        <v>7</v>
      </c>
      <c r="EX106" t="s">
        <v>278</v>
      </c>
      <c r="EY106" t="s">
        <v>278</v>
      </c>
      <c r="EZ106" t="s">
        <v>665</v>
      </c>
      <c r="FA106" t="s">
        <v>258</v>
      </c>
      <c r="FB106" t="s">
        <v>258</v>
      </c>
      <c r="FC106" t="s">
        <v>300</v>
      </c>
      <c r="FD106" t="s">
        <v>300</v>
      </c>
      <c r="FR106" t="s">
        <v>827</v>
      </c>
      <c r="FS106" t="s">
        <v>281</v>
      </c>
      <c r="FT106" t="s">
        <v>1136</v>
      </c>
      <c r="FU106">
        <v>1</v>
      </c>
      <c r="FV106">
        <v>3</v>
      </c>
      <c r="FW106" t="s">
        <v>259</v>
      </c>
      <c r="FX106" t="s">
        <v>979</v>
      </c>
      <c r="GL106" t="s">
        <v>302</v>
      </c>
      <c r="GM106" t="s">
        <v>302</v>
      </c>
      <c r="GN106" t="s">
        <v>262</v>
      </c>
      <c r="GO106" t="s">
        <v>302</v>
      </c>
      <c r="GP106" t="s">
        <v>302</v>
      </c>
      <c r="GQ106" t="s">
        <v>259</v>
      </c>
      <c r="GR106" t="s">
        <v>302</v>
      </c>
      <c r="HF106" t="s">
        <v>428</v>
      </c>
      <c r="HG106" t="s">
        <v>428</v>
      </c>
      <c r="HH106" s="5">
        <v>43497</v>
      </c>
      <c r="HI106" t="s">
        <v>358</v>
      </c>
      <c r="HJ106" t="s">
        <v>1011</v>
      </c>
      <c r="HK106" t="s">
        <v>304</v>
      </c>
      <c r="HL106" t="s">
        <v>305</v>
      </c>
      <c r="HZ106" t="s">
        <v>259</v>
      </c>
      <c r="IA106" t="s">
        <v>335</v>
      </c>
      <c r="IB106" t="s">
        <v>259</v>
      </c>
      <c r="IC106" t="s">
        <v>1531</v>
      </c>
      <c r="ID106" t="s">
        <v>1535</v>
      </c>
      <c r="IE106" t="s">
        <v>307</v>
      </c>
      <c r="IF106" t="s">
        <v>981</v>
      </c>
    </row>
    <row r="107" spans="1:245" hidden="1" x14ac:dyDescent="0.3">
      <c r="A107">
        <v>1924459</v>
      </c>
      <c r="B107" t="s">
        <v>1536</v>
      </c>
      <c r="D107">
        <v>1</v>
      </c>
      <c r="E107" t="s">
        <v>3304</v>
      </c>
      <c r="F107">
        <v>3</v>
      </c>
      <c r="G107">
        <v>0</v>
      </c>
      <c r="H107">
        <v>0</v>
      </c>
      <c r="I107">
        <v>2020</v>
      </c>
      <c r="J107" s="3">
        <v>90.13</v>
      </c>
      <c r="K107" s="3">
        <v>97.4</v>
      </c>
      <c r="L107">
        <f t="shared" si="19"/>
        <v>1</v>
      </c>
      <c r="M107">
        <v>2021</v>
      </c>
      <c r="N107">
        <f t="shared" si="29"/>
        <v>0</v>
      </c>
      <c r="O107">
        <v>0</v>
      </c>
      <c r="P107">
        <f t="shared" si="30"/>
        <v>1</v>
      </c>
      <c r="Q107">
        <f t="shared" si="31"/>
        <v>0</v>
      </c>
      <c r="R107">
        <f t="shared" si="32"/>
        <v>1</v>
      </c>
      <c r="S107">
        <f t="shared" si="33"/>
        <v>0</v>
      </c>
      <c r="T107">
        <v>0</v>
      </c>
      <c r="U107">
        <f t="shared" si="34"/>
        <v>2</v>
      </c>
      <c r="V107">
        <f t="shared" si="35"/>
        <v>3</v>
      </c>
      <c r="W107">
        <f t="shared" si="20"/>
        <v>0</v>
      </c>
      <c r="X107">
        <f t="shared" si="36"/>
        <v>0</v>
      </c>
      <c r="Y107">
        <f t="shared" si="37"/>
        <v>11</v>
      </c>
      <c r="Z107">
        <v>10</v>
      </c>
      <c r="AA107">
        <f t="shared" si="21"/>
        <v>1</v>
      </c>
      <c r="AB107">
        <f t="shared" si="22"/>
        <v>1</v>
      </c>
      <c r="AC107">
        <f t="shared" si="23"/>
        <v>0</v>
      </c>
      <c r="AD107">
        <f t="shared" si="24"/>
        <v>0</v>
      </c>
      <c r="AE107">
        <f t="shared" si="25"/>
        <v>0</v>
      </c>
      <c r="AF107">
        <f t="shared" si="26"/>
        <v>0</v>
      </c>
      <c r="AG107">
        <f t="shared" si="27"/>
        <v>0</v>
      </c>
      <c r="AH107">
        <f t="shared" si="28"/>
        <v>0</v>
      </c>
      <c r="AI107" t="s">
        <v>250</v>
      </c>
      <c r="AJ107" t="s">
        <v>292</v>
      </c>
      <c r="AM107" t="s">
        <v>312</v>
      </c>
      <c r="AN107" t="s">
        <v>1537</v>
      </c>
      <c r="AO107" t="s">
        <v>1538</v>
      </c>
      <c r="AP107" t="s">
        <v>315</v>
      </c>
      <c r="AQ107" t="s">
        <v>1539</v>
      </c>
      <c r="AR107" t="s">
        <v>1540</v>
      </c>
      <c r="AS107" t="s">
        <v>822</v>
      </c>
      <c r="AT107" t="s">
        <v>1541</v>
      </c>
      <c r="AU107" t="s">
        <v>272</v>
      </c>
      <c r="AV107" t="s">
        <v>1542</v>
      </c>
      <c r="AW107" t="s">
        <v>318</v>
      </c>
      <c r="AX107" t="s">
        <v>1543</v>
      </c>
      <c r="AY107" t="s">
        <v>1544</v>
      </c>
      <c r="AZ107" t="s">
        <v>864</v>
      </c>
      <c r="BA107" t="s">
        <v>1545</v>
      </c>
      <c r="BB107" t="s">
        <v>1546</v>
      </c>
      <c r="BC107" t="s">
        <v>1547</v>
      </c>
      <c r="BD107" t="s">
        <v>1548</v>
      </c>
      <c r="BE107" t="s">
        <v>1549</v>
      </c>
      <c r="CR107" t="s">
        <v>274</v>
      </c>
      <c r="CS107" t="s">
        <v>274</v>
      </c>
      <c r="CT107" t="s">
        <v>274</v>
      </c>
      <c r="CU107" t="s">
        <v>292</v>
      </c>
      <c r="CV107" t="s">
        <v>374</v>
      </c>
      <c r="CW107" t="s">
        <v>274</v>
      </c>
      <c r="CX107" t="s">
        <v>274</v>
      </c>
      <c r="CY107" t="s">
        <v>274</v>
      </c>
      <c r="CZ107" t="s">
        <v>276</v>
      </c>
      <c r="DA107" t="s">
        <v>274</v>
      </c>
      <c r="DB107" t="s">
        <v>292</v>
      </c>
      <c r="DC107" t="s">
        <v>273</v>
      </c>
      <c r="DD107" t="s">
        <v>323</v>
      </c>
      <c r="DE107" t="s">
        <v>274</v>
      </c>
      <c r="DF107" t="s">
        <v>274</v>
      </c>
      <c r="DG107" t="s">
        <v>1550</v>
      </c>
      <c r="DH107" t="s">
        <v>324</v>
      </c>
      <c r="DI107" t="s">
        <v>274</v>
      </c>
      <c r="DJ107" t="s">
        <v>323</v>
      </c>
      <c r="EW107">
        <v>6</v>
      </c>
      <c r="EX107" t="s">
        <v>258</v>
      </c>
      <c r="EY107" t="s">
        <v>258</v>
      </c>
      <c r="EZ107" t="s">
        <v>300</v>
      </c>
      <c r="FA107" t="s">
        <v>347</v>
      </c>
      <c r="FB107" t="s">
        <v>300</v>
      </c>
      <c r="FC107" t="s">
        <v>348</v>
      </c>
      <c r="FR107" t="s">
        <v>259</v>
      </c>
      <c r="FS107" t="s">
        <v>1551</v>
      </c>
      <c r="FT107" t="s">
        <v>259</v>
      </c>
      <c r="FU107" t="s">
        <v>1552</v>
      </c>
      <c r="FV107" t="s">
        <v>259</v>
      </c>
      <c r="FW107">
        <v>57</v>
      </c>
      <c r="GL107" t="s">
        <v>259</v>
      </c>
      <c r="GM107" t="s">
        <v>262</v>
      </c>
      <c r="GN107" t="s">
        <v>259</v>
      </c>
      <c r="GO107" t="s">
        <v>262</v>
      </c>
      <c r="GP107" t="s">
        <v>259</v>
      </c>
      <c r="GQ107" t="s">
        <v>262</v>
      </c>
      <c r="HF107" s="5">
        <v>44136</v>
      </c>
      <c r="HG107" t="s">
        <v>1011</v>
      </c>
      <c r="HH107" t="s">
        <v>754</v>
      </c>
      <c r="HI107" t="s">
        <v>448</v>
      </c>
      <c r="HJ107" s="5" t="s">
        <v>952</v>
      </c>
      <c r="HK107" t="s">
        <v>361</v>
      </c>
      <c r="HZ107" t="s">
        <v>1539</v>
      </c>
      <c r="IA107" t="s">
        <v>1553</v>
      </c>
      <c r="IB107" t="s">
        <v>318</v>
      </c>
      <c r="IC107" t="s">
        <v>1554</v>
      </c>
      <c r="ID107" t="s">
        <v>318</v>
      </c>
      <c r="IE107" t="s">
        <v>1555</v>
      </c>
    </row>
    <row r="108" spans="1:245" hidden="1" x14ac:dyDescent="0.3">
      <c r="A108">
        <v>1471355</v>
      </c>
      <c r="B108" t="s">
        <v>1556</v>
      </c>
      <c r="C108">
        <v>1</v>
      </c>
      <c r="E108" t="s">
        <v>3321</v>
      </c>
      <c r="F108">
        <v>2</v>
      </c>
      <c r="G108">
        <v>0</v>
      </c>
      <c r="H108">
        <v>1</v>
      </c>
      <c r="I108">
        <v>2016</v>
      </c>
      <c r="J108" s="3">
        <v>43.68</v>
      </c>
      <c r="K108" s="3">
        <v>47.2</v>
      </c>
      <c r="L108">
        <f t="shared" si="19"/>
        <v>0</v>
      </c>
      <c r="M108">
        <v>2016</v>
      </c>
      <c r="N108">
        <f>COUNTIFS(CS108:EV108,"=university")</f>
        <v>0</v>
      </c>
      <c r="O108">
        <v>0</v>
      </c>
      <c r="P108">
        <f>COUNTIFS(CS108:EV108,"=*government**")</f>
        <v>0</v>
      </c>
      <c r="Q108">
        <f>COUNTIFS(AN108:CQ108,"=*European Innovation Council*")</f>
        <v>0</v>
      </c>
      <c r="R108">
        <f>COUNTIF(CS108:EV108,"*angel*")</f>
        <v>0</v>
      </c>
      <c r="S108">
        <f>COUNTIF(CS108:EV108,"*family_office*")</f>
        <v>0</v>
      </c>
      <c r="T108">
        <v>0</v>
      </c>
      <c r="U108">
        <f>COUNTIF(CS108:EV108,"*accelerator*")</f>
        <v>0</v>
      </c>
      <c r="V108">
        <f>COUNTIF(CS108:EV108,"*corporate*")</f>
        <v>1</v>
      </c>
      <c r="W108">
        <f t="shared" si="20"/>
        <v>2</v>
      </c>
      <c r="X108">
        <f>COUNTIF(CS108:EV108,"*crowdfunding*")</f>
        <v>0</v>
      </c>
      <c r="Y108">
        <f>COUNTIF(CS108:EV108,"*venture_capital*")</f>
        <v>1</v>
      </c>
      <c r="Z108">
        <v>0</v>
      </c>
      <c r="AA108">
        <f t="shared" si="21"/>
        <v>1</v>
      </c>
      <c r="AB108">
        <f t="shared" si="22"/>
        <v>0</v>
      </c>
      <c r="AC108">
        <f t="shared" si="23"/>
        <v>0</v>
      </c>
      <c r="AD108">
        <f t="shared" si="24"/>
        <v>0</v>
      </c>
      <c r="AE108">
        <f t="shared" si="25"/>
        <v>0</v>
      </c>
      <c r="AF108">
        <f t="shared" si="26"/>
        <v>0</v>
      </c>
      <c r="AG108">
        <f t="shared" si="27"/>
        <v>0</v>
      </c>
      <c r="AH108">
        <f t="shared" si="28"/>
        <v>0</v>
      </c>
      <c r="AI108" t="s">
        <v>250</v>
      </c>
      <c r="AM108" t="s">
        <v>1557</v>
      </c>
      <c r="AN108" t="s">
        <v>1558</v>
      </c>
      <c r="AO108" t="s">
        <v>1559</v>
      </c>
      <c r="AP108" t="s">
        <v>1560</v>
      </c>
      <c r="AQ108" t="s">
        <v>1561</v>
      </c>
      <c r="CR108" t="s">
        <v>256</v>
      </c>
      <c r="CS108" t="s">
        <v>505</v>
      </c>
      <c r="CT108" t="s">
        <v>324</v>
      </c>
      <c r="CU108" t="s">
        <v>256</v>
      </c>
      <c r="CV108" t="s">
        <v>274</v>
      </c>
      <c r="EW108">
        <v>6</v>
      </c>
      <c r="EX108" t="s">
        <v>258</v>
      </c>
      <c r="EY108" t="s">
        <v>278</v>
      </c>
      <c r="EZ108" t="s">
        <v>278</v>
      </c>
      <c r="FA108" t="s">
        <v>348</v>
      </c>
      <c r="FB108" t="s">
        <v>348</v>
      </c>
      <c r="FC108" t="s">
        <v>279</v>
      </c>
      <c r="FR108" t="s">
        <v>1562</v>
      </c>
      <c r="FS108" t="s">
        <v>1563</v>
      </c>
      <c r="FT108" t="s">
        <v>1564</v>
      </c>
      <c r="FU108">
        <v>30</v>
      </c>
      <c r="FV108" t="s">
        <v>1565</v>
      </c>
      <c r="FW108" t="s">
        <v>1023</v>
      </c>
      <c r="GL108" t="s">
        <v>262</v>
      </c>
      <c r="GM108" t="s">
        <v>262</v>
      </c>
      <c r="GN108" t="s">
        <v>262</v>
      </c>
      <c r="GO108" t="s">
        <v>262</v>
      </c>
      <c r="GP108" t="s">
        <v>1566</v>
      </c>
      <c r="GQ108" t="s">
        <v>262</v>
      </c>
      <c r="HF108" t="s">
        <v>709</v>
      </c>
      <c r="HG108" s="5">
        <v>43191</v>
      </c>
      <c r="HH108" s="5">
        <v>43922</v>
      </c>
      <c r="HI108" t="s">
        <v>289</v>
      </c>
      <c r="HJ108" t="s">
        <v>1212</v>
      </c>
      <c r="HK108" t="s">
        <v>564</v>
      </c>
      <c r="HZ108" t="s">
        <v>259</v>
      </c>
      <c r="IA108" t="s">
        <v>259</v>
      </c>
      <c r="IB108" t="s">
        <v>259</v>
      </c>
      <c r="IC108" t="s">
        <v>1559</v>
      </c>
      <c r="ID108" t="s">
        <v>1567</v>
      </c>
      <c r="IE108" t="s">
        <v>1561</v>
      </c>
    </row>
    <row r="109" spans="1:245" x14ac:dyDescent="0.3">
      <c r="A109">
        <v>1449933</v>
      </c>
      <c r="B109" t="s">
        <v>1568</v>
      </c>
      <c r="D109">
        <v>1</v>
      </c>
      <c r="E109" t="s">
        <v>3306</v>
      </c>
      <c r="F109">
        <v>3</v>
      </c>
      <c r="G109">
        <v>2</v>
      </c>
      <c r="H109">
        <v>0</v>
      </c>
      <c r="I109">
        <v>2018</v>
      </c>
      <c r="J109" s="3">
        <v>64.94</v>
      </c>
      <c r="K109" s="3">
        <v>71.430000000000007</v>
      </c>
      <c r="L109">
        <f t="shared" si="19"/>
        <v>0</v>
      </c>
      <c r="M109">
        <v>2018</v>
      </c>
      <c r="N109">
        <f t="shared" si="29"/>
        <v>1</v>
      </c>
      <c r="O109">
        <v>1</v>
      </c>
      <c r="P109">
        <f t="shared" si="30"/>
        <v>1</v>
      </c>
      <c r="Q109">
        <f t="shared" si="31"/>
        <v>1</v>
      </c>
      <c r="R109">
        <f t="shared" si="32"/>
        <v>1</v>
      </c>
      <c r="S109">
        <f t="shared" si="33"/>
        <v>0</v>
      </c>
      <c r="T109">
        <v>2</v>
      </c>
      <c r="U109">
        <f t="shared" si="34"/>
        <v>3</v>
      </c>
      <c r="V109">
        <f t="shared" si="35"/>
        <v>0</v>
      </c>
      <c r="W109">
        <f t="shared" si="20"/>
        <v>0</v>
      </c>
      <c r="X109">
        <f t="shared" si="36"/>
        <v>0</v>
      </c>
      <c r="Y109">
        <f t="shared" si="37"/>
        <v>6</v>
      </c>
      <c r="Z109">
        <v>6</v>
      </c>
      <c r="AA109">
        <f t="shared" si="21"/>
        <v>1</v>
      </c>
      <c r="AB109">
        <f t="shared" si="22"/>
        <v>1</v>
      </c>
      <c r="AC109">
        <f t="shared" si="23"/>
        <v>1</v>
      </c>
      <c r="AD109">
        <f t="shared" si="24"/>
        <v>0</v>
      </c>
      <c r="AE109">
        <f t="shared" si="25"/>
        <v>0</v>
      </c>
      <c r="AF109">
        <f t="shared" si="26"/>
        <v>0</v>
      </c>
      <c r="AG109">
        <f t="shared" si="27"/>
        <v>0</v>
      </c>
      <c r="AH109">
        <f t="shared" si="28"/>
        <v>0</v>
      </c>
      <c r="AI109" t="s">
        <v>366</v>
      </c>
      <c r="AJ109" t="s">
        <v>250</v>
      </c>
      <c r="AK109" t="s">
        <v>292</v>
      </c>
      <c r="AM109" t="s">
        <v>675</v>
      </c>
      <c r="AN109" t="s">
        <v>1569</v>
      </c>
      <c r="AO109" t="s">
        <v>1291</v>
      </c>
      <c r="AP109" t="s">
        <v>1570</v>
      </c>
      <c r="AQ109" t="s">
        <v>1305</v>
      </c>
      <c r="AR109" t="s">
        <v>369</v>
      </c>
      <c r="AS109" t="s">
        <v>1541</v>
      </c>
      <c r="AT109" t="s">
        <v>1368</v>
      </c>
      <c r="AU109" t="s">
        <v>1571</v>
      </c>
      <c r="AV109" t="s">
        <v>1572</v>
      </c>
      <c r="AW109" t="s">
        <v>335</v>
      </c>
      <c r="AX109" t="s">
        <v>1573</v>
      </c>
      <c r="AY109" t="s">
        <v>1574</v>
      </c>
      <c r="CR109" t="s">
        <v>292</v>
      </c>
      <c r="CS109" t="s">
        <v>274</v>
      </c>
      <c r="CT109" t="s">
        <v>292</v>
      </c>
      <c r="CU109" t="s">
        <v>274</v>
      </c>
      <c r="CV109" t="s">
        <v>254</v>
      </c>
      <c r="CW109" t="s">
        <v>373</v>
      </c>
      <c r="CX109" t="s">
        <v>274</v>
      </c>
      <c r="CY109" t="s">
        <v>274</v>
      </c>
      <c r="CZ109" t="s">
        <v>274</v>
      </c>
      <c r="DA109" t="s">
        <v>274</v>
      </c>
      <c r="DB109" t="s">
        <v>299</v>
      </c>
      <c r="DC109" t="s">
        <v>505</v>
      </c>
      <c r="DD109" t="s">
        <v>374</v>
      </c>
      <c r="EW109">
        <v>7</v>
      </c>
      <c r="EX109" t="s">
        <v>257</v>
      </c>
      <c r="EY109" t="s">
        <v>258</v>
      </c>
      <c r="EZ109" t="s">
        <v>258</v>
      </c>
      <c r="FA109" t="s">
        <v>347</v>
      </c>
      <c r="FB109" t="s">
        <v>348</v>
      </c>
      <c r="FC109" t="s">
        <v>278</v>
      </c>
      <c r="FD109" t="s">
        <v>348</v>
      </c>
      <c r="FR109" t="s">
        <v>259</v>
      </c>
      <c r="FS109" t="s">
        <v>562</v>
      </c>
      <c r="FT109">
        <v>2</v>
      </c>
      <c r="FU109">
        <v>11</v>
      </c>
      <c r="FV109" t="s">
        <v>1575</v>
      </c>
      <c r="FW109" t="s">
        <v>1576</v>
      </c>
      <c r="FX109">
        <v>30</v>
      </c>
      <c r="GL109" t="s">
        <v>259</v>
      </c>
      <c r="GM109" t="s">
        <v>302</v>
      </c>
      <c r="GN109" t="s">
        <v>302</v>
      </c>
      <c r="GO109" t="s">
        <v>302</v>
      </c>
      <c r="GP109" t="s">
        <v>302</v>
      </c>
      <c r="GQ109" t="s">
        <v>302</v>
      </c>
      <c r="GR109" t="s">
        <v>262</v>
      </c>
      <c r="HF109" t="s">
        <v>376</v>
      </c>
      <c r="HG109" s="5" t="s">
        <v>428</v>
      </c>
      <c r="HH109" t="s">
        <v>377</v>
      </c>
      <c r="HI109" s="5">
        <v>43891</v>
      </c>
      <c r="HJ109" t="s">
        <v>1011</v>
      </c>
      <c r="HK109" s="5">
        <v>44621</v>
      </c>
      <c r="HL109" s="5">
        <v>44652</v>
      </c>
      <c r="HZ109" t="s">
        <v>1305</v>
      </c>
      <c r="IA109" t="s">
        <v>1577</v>
      </c>
      <c r="IB109" t="s">
        <v>1578</v>
      </c>
      <c r="IC109" t="s">
        <v>1579</v>
      </c>
      <c r="ID109" t="s">
        <v>1580</v>
      </c>
      <c r="IE109" t="s">
        <v>335</v>
      </c>
      <c r="IF109" t="s">
        <v>1581</v>
      </c>
    </row>
    <row r="110" spans="1:245" x14ac:dyDescent="0.3">
      <c r="A110">
        <v>959302</v>
      </c>
      <c r="B110" t="s">
        <v>1582</v>
      </c>
      <c r="C110">
        <v>1</v>
      </c>
      <c r="E110" t="s">
        <v>3304</v>
      </c>
      <c r="F110">
        <v>2</v>
      </c>
      <c r="G110">
        <v>1</v>
      </c>
      <c r="H110">
        <v>2</v>
      </c>
      <c r="I110">
        <v>2017</v>
      </c>
      <c r="J110" s="3">
        <v>85.78</v>
      </c>
      <c r="K110" s="3">
        <v>92.7</v>
      </c>
      <c r="L110">
        <f t="shared" si="19"/>
        <v>0</v>
      </c>
      <c r="M110">
        <v>2017</v>
      </c>
      <c r="N110">
        <f t="shared" si="29"/>
        <v>1</v>
      </c>
      <c r="O110">
        <v>0</v>
      </c>
      <c r="P110">
        <f t="shared" si="30"/>
        <v>2</v>
      </c>
      <c r="Q110">
        <f t="shared" si="31"/>
        <v>0</v>
      </c>
      <c r="R110">
        <f t="shared" si="32"/>
        <v>1</v>
      </c>
      <c r="S110">
        <f t="shared" si="33"/>
        <v>0</v>
      </c>
      <c r="T110">
        <v>1</v>
      </c>
      <c r="U110">
        <f t="shared" si="34"/>
        <v>0</v>
      </c>
      <c r="V110">
        <f t="shared" si="35"/>
        <v>0</v>
      </c>
      <c r="W110">
        <f t="shared" si="20"/>
        <v>1</v>
      </c>
      <c r="X110">
        <f t="shared" si="36"/>
        <v>0</v>
      </c>
      <c r="Y110">
        <f t="shared" si="37"/>
        <v>10</v>
      </c>
      <c r="Z110">
        <v>10</v>
      </c>
      <c r="AA110">
        <f t="shared" si="21"/>
        <v>1</v>
      </c>
      <c r="AB110">
        <f t="shared" si="22"/>
        <v>0</v>
      </c>
      <c r="AC110">
        <f t="shared" si="23"/>
        <v>0</v>
      </c>
      <c r="AD110">
        <f t="shared" si="24"/>
        <v>0</v>
      </c>
      <c r="AE110">
        <f t="shared" si="25"/>
        <v>0</v>
      </c>
      <c r="AF110">
        <f t="shared" si="26"/>
        <v>0</v>
      </c>
      <c r="AG110">
        <f t="shared" si="27"/>
        <v>0</v>
      </c>
      <c r="AH110">
        <f t="shared" si="28"/>
        <v>0</v>
      </c>
      <c r="AI110" t="s">
        <v>250</v>
      </c>
      <c r="AM110" t="s">
        <v>631</v>
      </c>
      <c r="AN110" t="s">
        <v>397</v>
      </c>
      <c r="AO110" t="s">
        <v>920</v>
      </c>
      <c r="AP110" t="s">
        <v>393</v>
      </c>
      <c r="AQ110" t="s">
        <v>395</v>
      </c>
      <c r="AR110" t="s">
        <v>396</v>
      </c>
      <c r="AS110" t="s">
        <v>398</v>
      </c>
      <c r="AT110" t="s">
        <v>630</v>
      </c>
      <c r="AU110" t="s">
        <v>272</v>
      </c>
      <c r="AV110" t="s">
        <v>1583</v>
      </c>
      <c r="AW110" t="s">
        <v>1584</v>
      </c>
      <c r="AX110" t="s">
        <v>1121</v>
      </c>
      <c r="AY110" t="s">
        <v>1585</v>
      </c>
      <c r="AZ110" t="s">
        <v>1453</v>
      </c>
      <c r="BA110" t="s">
        <v>1586</v>
      </c>
      <c r="CR110" t="s">
        <v>274</v>
      </c>
      <c r="CS110" t="s">
        <v>274</v>
      </c>
      <c r="CT110" t="s">
        <v>275</v>
      </c>
      <c r="CU110" t="s">
        <v>254</v>
      </c>
      <c r="CV110" t="s">
        <v>274</v>
      </c>
      <c r="CW110" t="s">
        <v>274</v>
      </c>
      <c r="CX110" t="s">
        <v>274</v>
      </c>
      <c r="CY110" t="s">
        <v>273</v>
      </c>
      <c r="CZ110" t="s">
        <v>276</v>
      </c>
      <c r="DA110" t="s">
        <v>299</v>
      </c>
      <c r="DB110" t="s">
        <v>256</v>
      </c>
      <c r="DC110" t="s">
        <v>274</v>
      </c>
      <c r="DD110" t="s">
        <v>274</v>
      </c>
      <c r="DE110" t="s">
        <v>274</v>
      </c>
      <c r="DF110" t="s">
        <v>274</v>
      </c>
      <c r="EW110">
        <v>11</v>
      </c>
      <c r="EX110" t="s">
        <v>257</v>
      </c>
      <c r="EY110" t="s">
        <v>258</v>
      </c>
      <c r="EZ110" t="s">
        <v>258</v>
      </c>
      <c r="FA110" t="s">
        <v>278</v>
      </c>
      <c r="FB110" t="s">
        <v>278</v>
      </c>
      <c r="FC110" t="s">
        <v>347</v>
      </c>
      <c r="FD110" t="s">
        <v>347</v>
      </c>
      <c r="FE110" t="s">
        <v>278</v>
      </c>
      <c r="FF110" t="s">
        <v>278</v>
      </c>
      <c r="FG110" t="s">
        <v>348</v>
      </c>
      <c r="FH110" t="s">
        <v>278</v>
      </c>
      <c r="FR110" t="s">
        <v>259</v>
      </c>
      <c r="FS110" t="s">
        <v>767</v>
      </c>
      <c r="FT110" t="s">
        <v>766</v>
      </c>
      <c r="FU110" t="s">
        <v>259</v>
      </c>
      <c r="FV110">
        <v>7</v>
      </c>
      <c r="FW110" t="s">
        <v>1587</v>
      </c>
      <c r="FX110" t="s">
        <v>768</v>
      </c>
      <c r="FY110" t="s">
        <v>259</v>
      </c>
      <c r="FZ110" t="s">
        <v>259</v>
      </c>
      <c r="GA110">
        <v>60</v>
      </c>
      <c r="GB110" t="s">
        <v>703</v>
      </c>
      <c r="GL110" t="s">
        <v>259</v>
      </c>
      <c r="GM110" t="s">
        <v>263</v>
      </c>
      <c r="GN110" t="s">
        <v>263</v>
      </c>
      <c r="GO110" t="s">
        <v>259</v>
      </c>
      <c r="GP110" t="s">
        <v>263</v>
      </c>
      <c r="GQ110" t="s">
        <v>263</v>
      </c>
      <c r="GR110" t="s">
        <v>263</v>
      </c>
      <c r="GS110" t="s">
        <v>259</v>
      </c>
      <c r="GT110" t="s">
        <v>259</v>
      </c>
      <c r="GU110" t="s">
        <v>262</v>
      </c>
      <c r="GV110" t="s">
        <v>262</v>
      </c>
      <c r="HF110" s="5">
        <v>42309</v>
      </c>
      <c r="HG110" s="5" t="s">
        <v>610</v>
      </c>
      <c r="HH110" t="s">
        <v>495</v>
      </c>
      <c r="HI110" t="s">
        <v>1024</v>
      </c>
      <c r="HJ110" t="s">
        <v>377</v>
      </c>
      <c r="HK110" t="s">
        <v>611</v>
      </c>
      <c r="HL110" s="5" t="s">
        <v>453</v>
      </c>
      <c r="HM110" t="s">
        <v>359</v>
      </c>
      <c r="HN110" t="s">
        <v>485</v>
      </c>
      <c r="HO110" s="5">
        <v>44593</v>
      </c>
      <c r="HP110" t="s">
        <v>740</v>
      </c>
      <c r="HZ110" t="s">
        <v>393</v>
      </c>
      <c r="IA110" t="s">
        <v>1588</v>
      </c>
      <c r="IB110" t="s">
        <v>1588</v>
      </c>
      <c r="IC110" t="s">
        <v>272</v>
      </c>
      <c r="ID110" t="s">
        <v>1583</v>
      </c>
      <c r="IE110" t="s">
        <v>1588</v>
      </c>
      <c r="IF110" t="s">
        <v>630</v>
      </c>
      <c r="IG110" t="s">
        <v>1584</v>
      </c>
      <c r="IH110" t="s">
        <v>272</v>
      </c>
      <c r="II110" t="s">
        <v>1589</v>
      </c>
      <c r="IJ110" t="s">
        <v>272</v>
      </c>
    </row>
    <row r="111" spans="1:245" hidden="1" x14ac:dyDescent="0.3">
      <c r="A111">
        <v>2980585</v>
      </c>
      <c r="B111" t="s">
        <v>1590</v>
      </c>
      <c r="C111">
        <v>1</v>
      </c>
      <c r="E111" t="s">
        <v>3312</v>
      </c>
      <c r="F111">
        <v>2</v>
      </c>
      <c r="G111">
        <v>1</v>
      </c>
      <c r="H111">
        <v>2</v>
      </c>
      <c r="I111">
        <v>2017</v>
      </c>
      <c r="J111" s="3">
        <v>13.6</v>
      </c>
      <c r="K111" s="3">
        <v>14.7</v>
      </c>
      <c r="L111">
        <f t="shared" si="19"/>
        <v>4</v>
      </c>
      <c r="M111">
        <v>2021</v>
      </c>
      <c r="N111">
        <f t="shared" si="29"/>
        <v>0</v>
      </c>
      <c r="O111">
        <v>1</v>
      </c>
      <c r="P111">
        <f t="shared" si="30"/>
        <v>2</v>
      </c>
      <c r="Q111">
        <f t="shared" si="31"/>
        <v>1</v>
      </c>
      <c r="R111">
        <f t="shared" si="32"/>
        <v>0</v>
      </c>
      <c r="S111">
        <f t="shared" si="33"/>
        <v>0</v>
      </c>
      <c r="T111">
        <v>0</v>
      </c>
      <c r="U111">
        <f t="shared" si="34"/>
        <v>3</v>
      </c>
      <c r="V111">
        <f t="shared" si="35"/>
        <v>0</v>
      </c>
      <c r="W111">
        <f t="shared" si="20"/>
        <v>1</v>
      </c>
      <c r="X111">
        <f t="shared" si="36"/>
        <v>0</v>
      </c>
      <c r="Y111">
        <f t="shared" si="37"/>
        <v>5</v>
      </c>
      <c r="Z111">
        <v>2</v>
      </c>
      <c r="AA111">
        <f t="shared" si="21"/>
        <v>1</v>
      </c>
      <c r="AB111">
        <f t="shared" si="22"/>
        <v>1</v>
      </c>
      <c r="AC111">
        <f t="shared" si="23"/>
        <v>0</v>
      </c>
      <c r="AD111">
        <f t="shared" si="24"/>
        <v>0</v>
      </c>
      <c r="AE111">
        <f t="shared" si="25"/>
        <v>0</v>
      </c>
      <c r="AF111">
        <f t="shared" si="26"/>
        <v>0</v>
      </c>
      <c r="AG111">
        <f t="shared" si="27"/>
        <v>0</v>
      </c>
      <c r="AH111">
        <f t="shared" si="28"/>
        <v>0</v>
      </c>
      <c r="AI111" t="s">
        <v>250</v>
      </c>
      <c r="AJ111" t="s">
        <v>292</v>
      </c>
      <c r="AM111" t="s">
        <v>571</v>
      </c>
      <c r="AN111" t="s">
        <v>1591</v>
      </c>
      <c r="AO111" t="s">
        <v>882</v>
      </c>
      <c r="AP111" t="s">
        <v>473</v>
      </c>
      <c r="AQ111" t="s">
        <v>335</v>
      </c>
      <c r="AR111" t="s">
        <v>296</v>
      </c>
      <c r="AS111" t="s">
        <v>297</v>
      </c>
      <c r="AT111" t="s">
        <v>1592</v>
      </c>
      <c r="AU111" t="s">
        <v>1593</v>
      </c>
      <c r="AV111" t="s">
        <v>878</v>
      </c>
      <c r="AW111" t="s">
        <v>1359</v>
      </c>
      <c r="CR111" t="s">
        <v>274</v>
      </c>
      <c r="CS111" t="s">
        <v>256</v>
      </c>
      <c r="CT111" t="s">
        <v>292</v>
      </c>
      <c r="CU111" t="s">
        <v>274</v>
      </c>
      <c r="CV111" t="s">
        <v>299</v>
      </c>
      <c r="CW111" t="s">
        <v>299</v>
      </c>
      <c r="CX111" t="s">
        <v>292</v>
      </c>
      <c r="CY111" t="s">
        <v>274</v>
      </c>
      <c r="CZ111" t="s">
        <v>274</v>
      </c>
      <c r="DA111" t="s">
        <v>292</v>
      </c>
      <c r="DB111" t="s">
        <v>274</v>
      </c>
      <c r="EW111">
        <v>6</v>
      </c>
      <c r="EX111" t="s">
        <v>258</v>
      </c>
      <c r="EY111" t="s">
        <v>277</v>
      </c>
      <c r="EZ111" t="s">
        <v>278</v>
      </c>
      <c r="FA111" t="s">
        <v>258</v>
      </c>
      <c r="FB111" t="s">
        <v>300</v>
      </c>
      <c r="FC111" t="s">
        <v>347</v>
      </c>
      <c r="FR111" t="s">
        <v>751</v>
      </c>
      <c r="FS111" t="s">
        <v>259</v>
      </c>
      <c r="FT111" t="s">
        <v>1594</v>
      </c>
      <c r="FU111">
        <v>1</v>
      </c>
      <c r="FV111" t="s">
        <v>259</v>
      </c>
      <c r="FW111">
        <v>10</v>
      </c>
      <c r="GL111" t="s">
        <v>262</v>
      </c>
      <c r="GM111" t="s">
        <v>259</v>
      </c>
      <c r="GN111" t="s">
        <v>302</v>
      </c>
      <c r="GO111" t="s">
        <v>302</v>
      </c>
      <c r="GP111" t="s">
        <v>259</v>
      </c>
      <c r="GQ111" t="s">
        <v>302</v>
      </c>
      <c r="HF111" s="5">
        <v>44287</v>
      </c>
      <c r="HG111" t="s">
        <v>331</v>
      </c>
      <c r="HH111" t="s">
        <v>331</v>
      </c>
      <c r="HI111" t="s">
        <v>331</v>
      </c>
      <c r="HJ111" s="5" t="s">
        <v>304</v>
      </c>
      <c r="HK111" t="s">
        <v>929</v>
      </c>
      <c r="HZ111" t="s">
        <v>259</v>
      </c>
      <c r="IA111" t="s">
        <v>1595</v>
      </c>
      <c r="IB111" t="s">
        <v>335</v>
      </c>
      <c r="IC111" t="s">
        <v>259</v>
      </c>
      <c r="ID111" t="s">
        <v>307</v>
      </c>
      <c r="IE111" t="s">
        <v>1596</v>
      </c>
    </row>
    <row r="112" spans="1:245" hidden="1" x14ac:dyDescent="0.3">
      <c r="A112">
        <v>2020203</v>
      </c>
      <c r="B112" t="s">
        <v>1597</v>
      </c>
      <c r="C112">
        <v>1</v>
      </c>
      <c r="E112" t="s">
        <v>3304</v>
      </c>
      <c r="F112">
        <v>2</v>
      </c>
      <c r="G112">
        <v>1</v>
      </c>
      <c r="H112">
        <v>0</v>
      </c>
      <c r="I112">
        <v>2016</v>
      </c>
      <c r="J112" s="3">
        <v>4.26</v>
      </c>
      <c r="K112" s="3">
        <v>4.5999999999999996</v>
      </c>
      <c r="L112">
        <f t="shared" si="19"/>
        <v>2</v>
      </c>
      <c r="M112">
        <v>2018</v>
      </c>
      <c r="N112">
        <f>COUNTIFS(CN112:EV112,"=university")</f>
        <v>0</v>
      </c>
      <c r="O112">
        <v>0</v>
      </c>
      <c r="P112">
        <f>COUNTIFS(CN112:EV112,"=*government**")</f>
        <v>1</v>
      </c>
      <c r="Q112">
        <f>COUNTIFS(AM112:CQ112,"=*European Innovation Council*")</f>
        <v>0</v>
      </c>
      <c r="R112">
        <f>COUNTIF(CN112:EV112,"*angel*")</f>
        <v>1</v>
      </c>
      <c r="S112">
        <f>COUNTIF(CN112:EV112,"*family_office*")</f>
        <v>0</v>
      </c>
      <c r="T112">
        <v>1</v>
      </c>
      <c r="U112">
        <f>COUNTIF(CN112:EV112,"*accelerator*")</f>
        <v>1</v>
      </c>
      <c r="V112">
        <f>COUNTIF(CN112:EV112,"*corporate*")</f>
        <v>1</v>
      </c>
      <c r="W112">
        <f t="shared" si="20"/>
        <v>0</v>
      </c>
      <c r="X112">
        <f>COUNTIF(CN112:EV112,"*crowdfunding*")</f>
        <v>0</v>
      </c>
      <c r="Y112">
        <f>COUNTIF(CN112:EV112,"*venture_capital*")</f>
        <v>1</v>
      </c>
      <c r="Z112">
        <v>1</v>
      </c>
      <c r="AA112">
        <f t="shared" si="21"/>
        <v>1</v>
      </c>
      <c r="AB112">
        <f t="shared" si="22"/>
        <v>1</v>
      </c>
      <c r="AC112">
        <f t="shared" si="23"/>
        <v>0</v>
      </c>
      <c r="AD112">
        <f t="shared" si="24"/>
        <v>0</v>
      </c>
      <c r="AE112">
        <f t="shared" si="25"/>
        <v>0</v>
      </c>
      <c r="AF112">
        <f t="shared" si="26"/>
        <v>0</v>
      </c>
      <c r="AG112">
        <f t="shared" si="27"/>
        <v>0</v>
      </c>
      <c r="AH112">
        <f t="shared" si="28"/>
        <v>0</v>
      </c>
      <c r="AI112" t="s">
        <v>250</v>
      </c>
      <c r="AJ112" t="s">
        <v>292</v>
      </c>
      <c r="AM112" t="s">
        <v>433</v>
      </c>
      <c r="AN112" t="s">
        <v>1598</v>
      </c>
      <c r="AO112" t="s">
        <v>633</v>
      </c>
      <c r="AP112" t="s">
        <v>1379</v>
      </c>
      <c r="CR112" t="s">
        <v>292</v>
      </c>
      <c r="CS112" t="s">
        <v>324</v>
      </c>
      <c r="CT112" t="s">
        <v>492</v>
      </c>
      <c r="CU112" t="s">
        <v>299</v>
      </c>
      <c r="EW112">
        <v>7</v>
      </c>
      <c r="EX112" t="s">
        <v>278</v>
      </c>
      <c r="EY112" t="s">
        <v>258</v>
      </c>
      <c r="EZ112" t="s">
        <v>278</v>
      </c>
      <c r="FA112" t="s">
        <v>258</v>
      </c>
      <c r="FB112" t="s">
        <v>278</v>
      </c>
      <c r="FC112" t="s">
        <v>347</v>
      </c>
      <c r="FD112" t="s">
        <v>278</v>
      </c>
      <c r="FR112" t="s">
        <v>602</v>
      </c>
      <c r="FS112" t="s">
        <v>560</v>
      </c>
      <c r="FT112" t="s">
        <v>586</v>
      </c>
      <c r="FU112" t="s">
        <v>638</v>
      </c>
      <c r="FV112" t="s">
        <v>1599</v>
      </c>
      <c r="FW112">
        <v>1</v>
      </c>
      <c r="FX112">
        <v>2</v>
      </c>
      <c r="GL112" t="s">
        <v>263</v>
      </c>
      <c r="GM112" t="s">
        <v>263</v>
      </c>
      <c r="GN112" t="s">
        <v>263</v>
      </c>
      <c r="GO112" t="s">
        <v>262</v>
      </c>
      <c r="GP112" t="s">
        <v>263</v>
      </c>
      <c r="GQ112" t="s">
        <v>263</v>
      </c>
      <c r="GR112" t="s">
        <v>302</v>
      </c>
      <c r="HF112" s="5">
        <v>43132</v>
      </c>
      <c r="HG112" s="5">
        <v>43525</v>
      </c>
      <c r="HH112" t="s">
        <v>430</v>
      </c>
      <c r="HI112" s="5">
        <v>43891</v>
      </c>
      <c r="HJ112" t="s">
        <v>516</v>
      </c>
      <c r="HK112" t="s">
        <v>360</v>
      </c>
      <c r="HL112" t="s">
        <v>289</v>
      </c>
      <c r="HZ112" t="s">
        <v>1598</v>
      </c>
      <c r="IA112" t="s">
        <v>633</v>
      </c>
      <c r="IB112" t="s">
        <v>1598</v>
      </c>
      <c r="IC112" t="s">
        <v>633</v>
      </c>
      <c r="ID112" t="s">
        <v>259</v>
      </c>
      <c r="IE112" t="s">
        <v>633</v>
      </c>
      <c r="IF112" t="s">
        <v>1379</v>
      </c>
    </row>
    <row r="113" spans="1:248" hidden="1" x14ac:dyDescent="0.3">
      <c r="A113">
        <v>1511647</v>
      </c>
      <c r="B113" t="s">
        <v>1600</v>
      </c>
      <c r="C113">
        <v>1</v>
      </c>
      <c r="E113" t="s">
        <v>3306</v>
      </c>
      <c r="F113">
        <v>2</v>
      </c>
      <c r="G113">
        <v>1</v>
      </c>
      <c r="H113">
        <v>0</v>
      </c>
      <c r="I113">
        <v>2018</v>
      </c>
      <c r="J113" s="3">
        <v>30.4</v>
      </c>
      <c r="K113" s="3">
        <v>33.44</v>
      </c>
      <c r="L113">
        <f t="shared" si="19"/>
        <v>0</v>
      </c>
      <c r="M113">
        <v>2018</v>
      </c>
      <c r="N113">
        <f>COUNTIFS(CR113:EV113,"=university")</f>
        <v>0</v>
      </c>
      <c r="O113">
        <v>1</v>
      </c>
      <c r="P113">
        <f>COUNTIFS(CR113:EV113,"=*government**")</f>
        <v>1</v>
      </c>
      <c r="Q113">
        <f t="shared" si="31"/>
        <v>1</v>
      </c>
      <c r="R113">
        <f>COUNTIF(CR113:EV113,"*angel*")</f>
        <v>6</v>
      </c>
      <c r="S113">
        <f>COUNTIF(CR113:EV113,"*family_office*")</f>
        <v>0</v>
      </c>
      <c r="T113">
        <v>6</v>
      </c>
      <c r="U113">
        <f>COUNTIF(CR113:EV113,"*accelerator*")</f>
        <v>4</v>
      </c>
      <c r="V113">
        <f>COUNTIF(CR113:EV113,"*corporate*")</f>
        <v>1</v>
      </c>
      <c r="W113">
        <f t="shared" si="20"/>
        <v>0</v>
      </c>
      <c r="X113">
        <f>COUNTIF(CR113:EV113,"*crowdfunding*")</f>
        <v>0</v>
      </c>
      <c r="Y113">
        <f>COUNTIF(CR113:EV113,"*venture_capital*")</f>
        <v>6</v>
      </c>
      <c r="Z113">
        <v>5</v>
      </c>
      <c r="AA113">
        <f t="shared" si="21"/>
        <v>1</v>
      </c>
      <c r="AB113">
        <f t="shared" si="22"/>
        <v>1</v>
      </c>
      <c r="AC113">
        <f t="shared" si="23"/>
        <v>1</v>
      </c>
      <c r="AD113">
        <f t="shared" si="24"/>
        <v>0</v>
      </c>
      <c r="AE113">
        <f t="shared" si="25"/>
        <v>0</v>
      </c>
      <c r="AF113">
        <f t="shared" si="26"/>
        <v>0</v>
      </c>
      <c r="AG113">
        <f t="shared" si="27"/>
        <v>0</v>
      </c>
      <c r="AH113">
        <f t="shared" si="28"/>
        <v>0</v>
      </c>
      <c r="AI113" t="s">
        <v>366</v>
      </c>
      <c r="AJ113" t="s">
        <v>250</v>
      </c>
      <c r="AK113" t="s">
        <v>292</v>
      </c>
      <c r="AM113" t="s">
        <v>1601</v>
      </c>
      <c r="AN113" t="s">
        <v>1602</v>
      </c>
      <c r="AO113" t="s">
        <v>322</v>
      </c>
      <c r="AP113" t="s">
        <v>675</v>
      </c>
      <c r="AQ113" t="s">
        <v>1603</v>
      </c>
      <c r="AR113" t="s">
        <v>1043</v>
      </c>
      <c r="AS113" t="s">
        <v>1604</v>
      </c>
      <c r="AT113" t="s">
        <v>369</v>
      </c>
      <c r="AU113" t="s">
        <v>335</v>
      </c>
      <c r="AV113" t="s">
        <v>1541</v>
      </c>
      <c r="AW113" t="s">
        <v>312</v>
      </c>
      <c r="AX113" t="s">
        <v>1372</v>
      </c>
      <c r="AY113" t="s">
        <v>1605</v>
      </c>
      <c r="AZ113" t="s">
        <v>1606</v>
      </c>
      <c r="BA113" t="s">
        <v>1607</v>
      </c>
      <c r="BB113" t="s">
        <v>1608</v>
      </c>
      <c r="BC113" t="s">
        <v>1609</v>
      </c>
      <c r="BD113" t="s">
        <v>1610</v>
      </c>
      <c r="BE113" t="s">
        <v>1611</v>
      </c>
      <c r="CR113" t="s">
        <v>273</v>
      </c>
      <c r="CS113" t="s">
        <v>324</v>
      </c>
      <c r="CT113" t="s">
        <v>292</v>
      </c>
      <c r="CU113" t="s">
        <v>292</v>
      </c>
      <c r="CV113" t="s">
        <v>474</v>
      </c>
      <c r="CW113" t="s">
        <v>292</v>
      </c>
      <c r="CX113" t="s">
        <v>274</v>
      </c>
      <c r="CY113" t="s">
        <v>373</v>
      </c>
      <c r="CZ113" t="s">
        <v>299</v>
      </c>
      <c r="DA113" t="s">
        <v>274</v>
      </c>
      <c r="DB113" t="s">
        <v>274</v>
      </c>
      <c r="DC113" t="s">
        <v>274</v>
      </c>
      <c r="DD113" t="s">
        <v>274</v>
      </c>
      <c r="DE113" t="s">
        <v>374</v>
      </c>
      <c r="DF113" t="s">
        <v>374</v>
      </c>
      <c r="DG113" t="s">
        <v>374</v>
      </c>
      <c r="DH113" t="s">
        <v>374</v>
      </c>
      <c r="DI113" t="s">
        <v>374</v>
      </c>
      <c r="DJ113" t="s">
        <v>374</v>
      </c>
      <c r="EW113">
        <v>5</v>
      </c>
      <c r="EX113" t="s">
        <v>258</v>
      </c>
      <c r="EY113" t="s">
        <v>278</v>
      </c>
      <c r="EZ113" t="s">
        <v>258</v>
      </c>
      <c r="FA113" t="s">
        <v>601</v>
      </c>
      <c r="FB113" t="s">
        <v>347</v>
      </c>
      <c r="FR113" t="s">
        <v>560</v>
      </c>
      <c r="FS113" t="s">
        <v>281</v>
      </c>
      <c r="FT113" t="s">
        <v>439</v>
      </c>
      <c r="FU113" t="s">
        <v>768</v>
      </c>
      <c r="FV113">
        <v>25</v>
      </c>
      <c r="GL113" t="s">
        <v>302</v>
      </c>
      <c r="GM113" t="s">
        <v>302</v>
      </c>
      <c r="GN113" t="s">
        <v>302</v>
      </c>
      <c r="GO113" t="s">
        <v>302</v>
      </c>
      <c r="GP113" t="s">
        <v>302</v>
      </c>
      <c r="HF113" t="s">
        <v>484</v>
      </c>
      <c r="HG113" t="s">
        <v>430</v>
      </c>
      <c r="HH113" s="5">
        <v>43862</v>
      </c>
      <c r="HI113" t="s">
        <v>655</v>
      </c>
      <c r="HJ113" t="s">
        <v>740</v>
      </c>
      <c r="HZ113" t="s">
        <v>259</v>
      </c>
      <c r="IA113" t="s">
        <v>335</v>
      </c>
      <c r="IB113" t="s">
        <v>1612</v>
      </c>
      <c r="IC113" t="s">
        <v>259</v>
      </c>
      <c r="ID113" t="s">
        <v>1613</v>
      </c>
    </row>
    <row r="114" spans="1:248" hidden="1" x14ac:dyDescent="0.3">
      <c r="A114">
        <v>1659662</v>
      </c>
      <c r="B114" t="s">
        <v>1614</v>
      </c>
      <c r="D114">
        <v>1</v>
      </c>
      <c r="E114" t="s">
        <v>3304</v>
      </c>
      <c r="F114">
        <v>4</v>
      </c>
      <c r="G114">
        <v>0</v>
      </c>
      <c r="H114">
        <v>2</v>
      </c>
      <c r="I114">
        <v>2018</v>
      </c>
      <c r="J114" s="3">
        <v>17.579999999999998</v>
      </c>
      <c r="K114" s="3">
        <v>19</v>
      </c>
      <c r="L114">
        <f t="shared" si="19"/>
        <v>2</v>
      </c>
      <c r="M114">
        <v>2020</v>
      </c>
      <c r="N114">
        <f t="shared" si="29"/>
        <v>0</v>
      </c>
      <c r="O114">
        <v>0</v>
      </c>
      <c r="P114">
        <f t="shared" si="30"/>
        <v>0</v>
      </c>
      <c r="Q114">
        <f t="shared" si="31"/>
        <v>0</v>
      </c>
      <c r="R114">
        <f t="shared" si="32"/>
        <v>1</v>
      </c>
      <c r="S114">
        <f t="shared" si="33"/>
        <v>1</v>
      </c>
      <c r="T114">
        <v>3</v>
      </c>
      <c r="U114">
        <f t="shared" si="34"/>
        <v>1</v>
      </c>
      <c r="V114">
        <f t="shared" si="35"/>
        <v>1</v>
      </c>
      <c r="W114">
        <f t="shared" si="20"/>
        <v>0</v>
      </c>
      <c r="X114">
        <f t="shared" si="36"/>
        <v>0</v>
      </c>
      <c r="Y114">
        <f t="shared" si="37"/>
        <v>7</v>
      </c>
      <c r="Z114">
        <v>6</v>
      </c>
      <c r="AA114">
        <f t="shared" si="21"/>
        <v>1</v>
      </c>
      <c r="AB114">
        <f t="shared" si="22"/>
        <v>1</v>
      </c>
      <c r="AC114">
        <f t="shared" si="23"/>
        <v>0</v>
      </c>
      <c r="AD114">
        <f t="shared" si="24"/>
        <v>0</v>
      </c>
      <c r="AE114">
        <f t="shared" si="25"/>
        <v>0</v>
      </c>
      <c r="AF114">
        <f t="shared" si="26"/>
        <v>0</v>
      </c>
      <c r="AG114">
        <f t="shared" si="27"/>
        <v>0</v>
      </c>
      <c r="AH114">
        <f t="shared" si="28"/>
        <v>0</v>
      </c>
      <c r="AI114" t="s">
        <v>250</v>
      </c>
      <c r="AJ114" t="s">
        <v>292</v>
      </c>
      <c r="AM114" t="s">
        <v>1615</v>
      </c>
      <c r="AN114" t="s">
        <v>1616</v>
      </c>
      <c r="AO114" t="s">
        <v>504</v>
      </c>
      <c r="AP114" t="s">
        <v>1617</v>
      </c>
      <c r="AQ114" t="s">
        <v>1618</v>
      </c>
      <c r="AR114" t="s">
        <v>571</v>
      </c>
      <c r="AS114" t="s">
        <v>1619</v>
      </c>
      <c r="AT114" t="s">
        <v>1620</v>
      </c>
      <c r="AU114" t="s">
        <v>1621</v>
      </c>
      <c r="AV114" t="s">
        <v>1622</v>
      </c>
      <c r="AW114" t="s">
        <v>1623</v>
      </c>
      <c r="CR114" t="s">
        <v>273</v>
      </c>
      <c r="CS114" t="s">
        <v>423</v>
      </c>
      <c r="CT114" t="s">
        <v>274</v>
      </c>
      <c r="CU114" t="s">
        <v>374</v>
      </c>
      <c r="CV114" t="s">
        <v>273</v>
      </c>
      <c r="CW114" t="s">
        <v>274</v>
      </c>
      <c r="CX114" t="s">
        <v>273</v>
      </c>
      <c r="CY114" t="s">
        <v>292</v>
      </c>
      <c r="CZ114" t="s">
        <v>274</v>
      </c>
      <c r="DA114" t="s">
        <v>274</v>
      </c>
      <c r="DB114" t="s">
        <v>324</v>
      </c>
      <c r="EW114">
        <v>4</v>
      </c>
      <c r="EX114" t="s">
        <v>258</v>
      </c>
      <c r="EY114" t="s">
        <v>258</v>
      </c>
      <c r="EZ114" t="s">
        <v>347</v>
      </c>
      <c r="FA114" t="s">
        <v>889</v>
      </c>
      <c r="FR114" t="s">
        <v>259</v>
      </c>
      <c r="FS114" t="s">
        <v>452</v>
      </c>
      <c r="FT114" t="s">
        <v>1624</v>
      </c>
      <c r="FU114" t="s">
        <v>259</v>
      </c>
      <c r="GL114" t="s">
        <v>259</v>
      </c>
      <c r="GM114" t="s">
        <v>262</v>
      </c>
      <c r="GN114" t="s">
        <v>262</v>
      </c>
      <c r="GO114" t="s">
        <v>259</v>
      </c>
      <c r="HF114" t="s">
        <v>484</v>
      </c>
      <c r="HG114" t="s">
        <v>358</v>
      </c>
      <c r="HH114" t="s">
        <v>852</v>
      </c>
      <c r="HI114" t="s">
        <v>412</v>
      </c>
      <c r="HZ114" t="s">
        <v>259</v>
      </c>
      <c r="IA114" t="s">
        <v>1625</v>
      </c>
      <c r="IB114" t="s">
        <v>1626</v>
      </c>
      <c r="IC114" t="s">
        <v>1627</v>
      </c>
    </row>
    <row r="115" spans="1:248" x14ac:dyDescent="0.3">
      <c r="A115">
        <v>864454</v>
      </c>
      <c r="B115" t="s">
        <v>1628</v>
      </c>
      <c r="D115">
        <v>1</v>
      </c>
      <c r="E115" t="s">
        <v>3306</v>
      </c>
      <c r="F115">
        <v>4</v>
      </c>
      <c r="G115">
        <v>3</v>
      </c>
      <c r="H115">
        <v>1</v>
      </c>
      <c r="I115">
        <v>2013</v>
      </c>
      <c r="J115" s="3">
        <v>66.27</v>
      </c>
      <c r="K115" s="3">
        <v>72.900000000000006</v>
      </c>
      <c r="L115">
        <f t="shared" si="19"/>
        <v>1</v>
      </c>
      <c r="M115">
        <v>2014</v>
      </c>
      <c r="N115">
        <f t="shared" si="29"/>
        <v>1</v>
      </c>
      <c r="O115">
        <v>1</v>
      </c>
      <c r="P115">
        <f t="shared" si="30"/>
        <v>1</v>
      </c>
      <c r="Q115">
        <f t="shared" si="31"/>
        <v>0</v>
      </c>
      <c r="R115">
        <f t="shared" si="32"/>
        <v>4</v>
      </c>
      <c r="S115">
        <f t="shared" si="33"/>
        <v>0</v>
      </c>
      <c r="T115">
        <v>4</v>
      </c>
      <c r="U115">
        <f t="shared" si="34"/>
        <v>1</v>
      </c>
      <c r="V115">
        <f t="shared" si="35"/>
        <v>1</v>
      </c>
      <c r="W115">
        <f t="shared" si="20"/>
        <v>0</v>
      </c>
      <c r="X115">
        <f t="shared" si="36"/>
        <v>0</v>
      </c>
      <c r="Y115">
        <f t="shared" si="37"/>
        <v>9</v>
      </c>
      <c r="Z115">
        <v>9</v>
      </c>
      <c r="AA115">
        <f t="shared" si="21"/>
        <v>1</v>
      </c>
      <c r="AB115">
        <f t="shared" si="22"/>
        <v>1</v>
      </c>
      <c r="AC115">
        <f t="shared" si="23"/>
        <v>1</v>
      </c>
      <c r="AD115">
        <f t="shared" si="24"/>
        <v>0</v>
      </c>
      <c r="AE115">
        <f t="shared" si="25"/>
        <v>0</v>
      </c>
      <c r="AF115">
        <f t="shared" si="26"/>
        <v>0</v>
      </c>
      <c r="AG115">
        <f t="shared" si="27"/>
        <v>0</v>
      </c>
      <c r="AH115">
        <f t="shared" si="28"/>
        <v>0</v>
      </c>
      <c r="AI115" t="s">
        <v>366</v>
      </c>
      <c r="AJ115" t="s">
        <v>250</v>
      </c>
      <c r="AK115" t="s">
        <v>292</v>
      </c>
      <c r="AM115" t="s">
        <v>1629</v>
      </c>
      <c r="AN115" t="s">
        <v>1051</v>
      </c>
      <c r="AO115" t="s">
        <v>1630</v>
      </c>
      <c r="AP115" t="s">
        <v>1631</v>
      </c>
      <c r="AQ115" t="s">
        <v>1042</v>
      </c>
      <c r="AR115" t="s">
        <v>1305</v>
      </c>
      <c r="AS115" t="s">
        <v>369</v>
      </c>
      <c r="AT115" t="s">
        <v>1632</v>
      </c>
      <c r="AU115" t="s">
        <v>898</v>
      </c>
      <c r="AV115" t="s">
        <v>1292</v>
      </c>
      <c r="AW115" t="s">
        <v>682</v>
      </c>
      <c r="AX115" t="s">
        <v>1633</v>
      </c>
      <c r="AY115" t="s">
        <v>1634</v>
      </c>
      <c r="AZ115" t="s">
        <v>1635</v>
      </c>
      <c r="BA115" t="s">
        <v>1636</v>
      </c>
      <c r="BB115" t="s">
        <v>344</v>
      </c>
      <c r="BC115" t="s">
        <v>1637</v>
      </c>
      <c r="CR115" t="s">
        <v>374</v>
      </c>
      <c r="CS115" t="s">
        <v>323</v>
      </c>
      <c r="CT115" t="s">
        <v>374</v>
      </c>
      <c r="CU115" t="s">
        <v>374</v>
      </c>
      <c r="CV115" t="s">
        <v>274</v>
      </c>
      <c r="CW115" t="s">
        <v>254</v>
      </c>
      <c r="CX115" t="s">
        <v>373</v>
      </c>
      <c r="CY115" t="s">
        <v>274</v>
      </c>
      <c r="CZ115" t="s">
        <v>274</v>
      </c>
      <c r="DA115" t="s">
        <v>273</v>
      </c>
      <c r="DB115" t="s">
        <v>274</v>
      </c>
      <c r="DC115" t="s">
        <v>274</v>
      </c>
      <c r="DD115" t="s">
        <v>374</v>
      </c>
      <c r="DE115" t="s">
        <v>273</v>
      </c>
      <c r="DF115" t="s">
        <v>274</v>
      </c>
      <c r="DG115" t="s">
        <v>276</v>
      </c>
      <c r="DH115" t="s">
        <v>273</v>
      </c>
      <c r="EW115">
        <v>9</v>
      </c>
      <c r="EX115" t="s">
        <v>257</v>
      </c>
      <c r="EY115" t="s">
        <v>258</v>
      </c>
      <c r="EZ115" t="s">
        <v>347</v>
      </c>
      <c r="FA115" t="s">
        <v>348</v>
      </c>
      <c r="FB115" t="s">
        <v>279</v>
      </c>
      <c r="FC115" t="s">
        <v>700</v>
      </c>
      <c r="FD115" t="s">
        <v>1638</v>
      </c>
      <c r="FE115" t="s">
        <v>259</v>
      </c>
      <c r="FF115" t="s">
        <v>279</v>
      </c>
      <c r="FR115" t="s">
        <v>259</v>
      </c>
      <c r="FS115" t="s">
        <v>259</v>
      </c>
      <c r="FT115" t="s">
        <v>261</v>
      </c>
      <c r="FU115" t="s">
        <v>869</v>
      </c>
      <c r="FV115" t="s">
        <v>259</v>
      </c>
      <c r="FW115" t="s">
        <v>1639</v>
      </c>
      <c r="FX115">
        <v>20</v>
      </c>
      <c r="FY115" t="s">
        <v>259</v>
      </c>
      <c r="FZ115">
        <v>25</v>
      </c>
      <c r="GL115" t="s">
        <v>259</v>
      </c>
      <c r="GM115" t="s">
        <v>259</v>
      </c>
      <c r="GN115" t="s">
        <v>302</v>
      </c>
      <c r="GO115" t="s">
        <v>302</v>
      </c>
      <c r="GP115" t="s">
        <v>259</v>
      </c>
      <c r="GQ115" t="s">
        <v>262</v>
      </c>
      <c r="GR115" t="s">
        <v>302</v>
      </c>
      <c r="GS115" t="s">
        <v>259</v>
      </c>
      <c r="GT115" t="s">
        <v>302</v>
      </c>
      <c r="HF115" t="s">
        <v>1640</v>
      </c>
      <c r="HG115" t="s">
        <v>706</v>
      </c>
      <c r="HH115" s="5">
        <v>41944</v>
      </c>
      <c r="HI115" t="s">
        <v>1641</v>
      </c>
      <c r="HJ115" t="s">
        <v>588</v>
      </c>
      <c r="HK115" t="s">
        <v>484</v>
      </c>
      <c r="HL115" s="5" t="s">
        <v>870</v>
      </c>
      <c r="HM115" t="s">
        <v>1011</v>
      </c>
      <c r="HN115" t="s">
        <v>289</v>
      </c>
      <c r="HZ115" t="s">
        <v>1305</v>
      </c>
      <c r="IA115" t="s">
        <v>1632</v>
      </c>
      <c r="IB115" t="s">
        <v>1642</v>
      </c>
      <c r="IC115" t="s">
        <v>1643</v>
      </c>
      <c r="ID115" t="s">
        <v>1635</v>
      </c>
      <c r="IE115" t="s">
        <v>1644</v>
      </c>
      <c r="IF115" t="s">
        <v>344</v>
      </c>
      <c r="IG115" t="s">
        <v>259</v>
      </c>
      <c r="IH115" t="s">
        <v>1645</v>
      </c>
    </row>
    <row r="116" spans="1:248" x14ac:dyDescent="0.3">
      <c r="A116">
        <v>879742</v>
      </c>
      <c r="B116" t="s">
        <v>1646</v>
      </c>
      <c r="D116">
        <v>1</v>
      </c>
      <c r="E116" t="s">
        <v>3304</v>
      </c>
      <c r="F116">
        <v>1</v>
      </c>
      <c r="G116">
        <v>1</v>
      </c>
      <c r="H116">
        <v>0</v>
      </c>
      <c r="I116">
        <v>2015</v>
      </c>
      <c r="J116" s="3">
        <v>30.48</v>
      </c>
      <c r="K116" s="3">
        <v>33.53</v>
      </c>
      <c r="L116">
        <f t="shared" si="19"/>
        <v>0</v>
      </c>
      <c r="M116">
        <v>2015</v>
      </c>
      <c r="N116">
        <f t="shared" si="29"/>
        <v>1</v>
      </c>
      <c r="O116">
        <v>0</v>
      </c>
      <c r="P116">
        <f t="shared" si="30"/>
        <v>0</v>
      </c>
      <c r="Q116">
        <f t="shared" si="31"/>
        <v>0</v>
      </c>
      <c r="R116">
        <f t="shared" si="32"/>
        <v>10</v>
      </c>
      <c r="S116">
        <f t="shared" si="33"/>
        <v>1</v>
      </c>
      <c r="T116">
        <v>11</v>
      </c>
      <c r="U116">
        <f t="shared" si="34"/>
        <v>1</v>
      </c>
      <c r="V116">
        <f t="shared" si="35"/>
        <v>3</v>
      </c>
      <c r="W116">
        <f t="shared" si="20"/>
        <v>1</v>
      </c>
      <c r="X116">
        <f t="shared" si="36"/>
        <v>0</v>
      </c>
      <c r="Y116">
        <f t="shared" si="37"/>
        <v>7</v>
      </c>
      <c r="Z116">
        <v>8</v>
      </c>
      <c r="AA116">
        <f t="shared" si="21"/>
        <v>1</v>
      </c>
      <c r="AB116">
        <f t="shared" si="22"/>
        <v>1</v>
      </c>
      <c r="AC116">
        <f t="shared" si="23"/>
        <v>1</v>
      </c>
      <c r="AD116">
        <f t="shared" si="24"/>
        <v>0</v>
      </c>
      <c r="AE116">
        <f t="shared" si="25"/>
        <v>0</v>
      </c>
      <c r="AF116">
        <f t="shared" si="26"/>
        <v>0</v>
      </c>
      <c r="AG116">
        <f t="shared" si="27"/>
        <v>0</v>
      </c>
      <c r="AH116">
        <f t="shared" si="28"/>
        <v>0</v>
      </c>
      <c r="AI116" t="s">
        <v>366</v>
      </c>
      <c r="AJ116" t="s">
        <v>250</v>
      </c>
      <c r="AK116" t="s">
        <v>292</v>
      </c>
      <c r="AM116" t="s">
        <v>630</v>
      </c>
      <c r="AN116" t="s">
        <v>631</v>
      </c>
      <c r="AO116" t="s">
        <v>397</v>
      </c>
      <c r="AP116" t="s">
        <v>1647</v>
      </c>
      <c r="AQ116" t="s">
        <v>393</v>
      </c>
      <c r="AR116" t="s">
        <v>1648</v>
      </c>
      <c r="AS116" t="s">
        <v>922</v>
      </c>
      <c r="AT116" t="s">
        <v>396</v>
      </c>
      <c r="AU116" t="s">
        <v>1649</v>
      </c>
      <c r="AV116" t="s">
        <v>1650</v>
      </c>
      <c r="AW116" t="s">
        <v>1651</v>
      </c>
      <c r="AX116" t="s">
        <v>1652</v>
      </c>
      <c r="AY116" t="s">
        <v>1653</v>
      </c>
      <c r="AZ116" t="s">
        <v>1654</v>
      </c>
      <c r="BA116" t="s">
        <v>1655</v>
      </c>
      <c r="BB116" t="s">
        <v>1656</v>
      </c>
      <c r="BC116" t="s">
        <v>1657</v>
      </c>
      <c r="BD116" t="s">
        <v>1121</v>
      </c>
      <c r="BE116" t="s">
        <v>920</v>
      </c>
      <c r="BF116" t="s">
        <v>398</v>
      </c>
      <c r="BG116" t="s">
        <v>1658</v>
      </c>
      <c r="BH116" t="s">
        <v>318</v>
      </c>
      <c r="BI116" t="s">
        <v>1659</v>
      </c>
      <c r="BJ116" t="s">
        <v>1660</v>
      </c>
      <c r="CR116" t="s">
        <v>273</v>
      </c>
      <c r="CS116" t="s">
        <v>274</v>
      </c>
      <c r="CT116" t="s">
        <v>274</v>
      </c>
      <c r="CU116" t="s">
        <v>274</v>
      </c>
      <c r="CV116" t="s">
        <v>254</v>
      </c>
      <c r="CW116" t="s">
        <v>274</v>
      </c>
      <c r="CX116" t="s">
        <v>374</v>
      </c>
      <c r="CY116" t="s">
        <v>274</v>
      </c>
      <c r="CZ116" t="s">
        <v>374</v>
      </c>
      <c r="DA116" t="s">
        <v>374</v>
      </c>
      <c r="DB116" t="s">
        <v>374</v>
      </c>
      <c r="DC116" t="s">
        <v>374</v>
      </c>
      <c r="DD116" t="s">
        <v>374</v>
      </c>
      <c r="DE116" t="s">
        <v>374</v>
      </c>
      <c r="DF116" t="s">
        <v>423</v>
      </c>
      <c r="DG116" t="s">
        <v>374</v>
      </c>
      <c r="DH116" t="s">
        <v>374</v>
      </c>
      <c r="DI116" t="s">
        <v>274</v>
      </c>
      <c r="DJ116" t="s">
        <v>275</v>
      </c>
      <c r="DK116" t="s">
        <v>323</v>
      </c>
      <c r="DL116" t="s">
        <v>324</v>
      </c>
      <c r="DM116" t="s">
        <v>292</v>
      </c>
      <c r="DN116" t="s">
        <v>256</v>
      </c>
      <c r="DO116" t="s">
        <v>323</v>
      </c>
      <c r="EW116">
        <v>7</v>
      </c>
      <c r="EX116" t="s">
        <v>257</v>
      </c>
      <c r="EY116" t="s">
        <v>258</v>
      </c>
      <c r="EZ116" t="s">
        <v>258</v>
      </c>
      <c r="FA116" t="s">
        <v>348</v>
      </c>
      <c r="FB116" t="s">
        <v>300</v>
      </c>
      <c r="FC116" t="s">
        <v>700</v>
      </c>
      <c r="FD116" t="s">
        <v>279</v>
      </c>
      <c r="FR116" t="s">
        <v>259</v>
      </c>
      <c r="FS116" t="s">
        <v>1661</v>
      </c>
      <c r="FT116">
        <v>4</v>
      </c>
      <c r="FU116">
        <v>6</v>
      </c>
      <c r="FV116" t="s">
        <v>259</v>
      </c>
      <c r="FW116">
        <v>15</v>
      </c>
      <c r="FX116" t="s">
        <v>259</v>
      </c>
      <c r="GL116" t="s">
        <v>259</v>
      </c>
      <c r="GM116" t="s">
        <v>263</v>
      </c>
      <c r="GN116" t="s">
        <v>263</v>
      </c>
      <c r="GO116" t="s">
        <v>263</v>
      </c>
      <c r="GP116" t="s">
        <v>259</v>
      </c>
      <c r="GQ116" t="s">
        <v>263</v>
      </c>
      <c r="GR116" t="s">
        <v>259</v>
      </c>
      <c r="HF116" t="s">
        <v>515</v>
      </c>
      <c r="HG116" t="s">
        <v>357</v>
      </c>
      <c r="HH116" t="s">
        <v>375</v>
      </c>
      <c r="HI116" s="5">
        <v>44256</v>
      </c>
      <c r="HJ116" t="s">
        <v>754</v>
      </c>
      <c r="HK116" t="s">
        <v>952</v>
      </c>
      <c r="HL116" t="s">
        <v>1212</v>
      </c>
      <c r="HZ116" t="s">
        <v>393</v>
      </c>
      <c r="IA116" t="s">
        <v>1662</v>
      </c>
      <c r="IB116" t="s">
        <v>1663</v>
      </c>
      <c r="IC116" t="s">
        <v>1664</v>
      </c>
      <c r="ID116" t="s">
        <v>318</v>
      </c>
      <c r="IE116" t="s">
        <v>1665</v>
      </c>
      <c r="IF116" t="s">
        <v>1660</v>
      </c>
    </row>
    <row r="117" spans="1:248" ht="15" hidden="1" customHeight="1" x14ac:dyDescent="0.3">
      <c r="A117">
        <v>1765626</v>
      </c>
      <c r="B117" t="s">
        <v>1666</v>
      </c>
      <c r="C117">
        <v>1</v>
      </c>
      <c r="E117" t="s">
        <v>3315</v>
      </c>
      <c r="F117">
        <v>2</v>
      </c>
      <c r="G117">
        <v>0</v>
      </c>
      <c r="H117">
        <v>2</v>
      </c>
      <c r="I117">
        <v>2016</v>
      </c>
      <c r="J117" s="3">
        <v>5</v>
      </c>
      <c r="K117" s="3">
        <v>5.5</v>
      </c>
      <c r="L117">
        <f t="shared" si="19"/>
        <v>6</v>
      </c>
      <c r="M117">
        <v>2022</v>
      </c>
      <c r="N117">
        <f>COUNTIFS(CR117:EV117,"=university")</f>
        <v>0</v>
      </c>
      <c r="O117">
        <v>0</v>
      </c>
      <c r="P117">
        <f>COUNTIFS(CR117:EV117,"=*government**")</f>
        <v>0</v>
      </c>
      <c r="Q117">
        <f>COUNTIFS(AN117:CT117,"=*European Innovation Council*")</f>
        <v>0</v>
      </c>
      <c r="R117">
        <f>COUNTIF(CR117:EV117,"*angel*")</f>
        <v>1</v>
      </c>
      <c r="S117">
        <f>COUNTIF(CR117:EV117,"*family_office*")</f>
        <v>1</v>
      </c>
      <c r="T117">
        <v>2</v>
      </c>
      <c r="U117">
        <f>COUNTIF(CR117:EV117,"*accelerator*")</f>
        <v>0</v>
      </c>
      <c r="V117">
        <f>COUNTIF(CR117:EV117,"*corporate*")</f>
        <v>0</v>
      </c>
      <c r="W117">
        <f t="shared" si="20"/>
        <v>0</v>
      </c>
      <c r="X117">
        <f>COUNTIF(CR117:EV117,"*crowdfunding*")</f>
        <v>0</v>
      </c>
      <c r="Y117">
        <f>COUNTIF(CR117:EV117,"*venture_capital*")</f>
        <v>2</v>
      </c>
      <c r="Z117">
        <v>2</v>
      </c>
      <c r="AA117">
        <f>COUNTIFS(AI117:AM117,"=Venture Capital")</f>
        <v>1</v>
      </c>
      <c r="AB117">
        <f>COUNTIFS(AI117:AM117,"=accelerator")</f>
        <v>0</v>
      </c>
      <c r="AC117">
        <f>COUNTIFS(AI117:AM117,"=Angel")</f>
        <v>1</v>
      </c>
      <c r="AD117">
        <f>COUNTIFS(AI117:AM117,"=bootstrapped")</f>
        <v>0</v>
      </c>
      <c r="AE117">
        <f>COUNTIFS(AI117:AM117,"=Crowdfunded")</f>
        <v>0</v>
      </c>
      <c r="AF117">
        <f>COUNTIFS(AI117:AM117,"=Private Equity")</f>
        <v>0</v>
      </c>
      <c r="AG117">
        <f>COUNTIFS(AI117:AM117,"=Public")</f>
        <v>0</v>
      </c>
      <c r="AH117">
        <f>COUNTIFS(AI117:AM117,"=Subsidiary")</f>
        <v>0</v>
      </c>
      <c r="AI117" t="s">
        <v>366</v>
      </c>
      <c r="AJ117" t="s">
        <v>250</v>
      </c>
      <c r="AM117" t="s">
        <v>1667</v>
      </c>
      <c r="AN117" t="s">
        <v>1668</v>
      </c>
      <c r="AO117" t="s">
        <v>1669</v>
      </c>
      <c r="AP117" t="s">
        <v>1670</v>
      </c>
      <c r="CR117" t="s">
        <v>274</v>
      </c>
      <c r="CS117" t="s">
        <v>423</v>
      </c>
      <c r="CT117" t="s">
        <v>374</v>
      </c>
      <c r="CU117" t="s">
        <v>274</v>
      </c>
      <c r="EW117">
        <v>1</v>
      </c>
      <c r="EX117" t="s">
        <v>277</v>
      </c>
      <c r="FR117">
        <v>5</v>
      </c>
      <c r="GL117" t="s">
        <v>302</v>
      </c>
      <c r="HF117" s="5">
        <v>44593</v>
      </c>
      <c r="HZ117" t="s">
        <v>1671</v>
      </c>
    </row>
    <row r="118" spans="1:248" hidden="1" x14ac:dyDescent="0.3">
      <c r="A118">
        <v>3148716</v>
      </c>
      <c r="B118" t="s">
        <v>1672</v>
      </c>
      <c r="D118">
        <v>1</v>
      </c>
      <c r="E118" t="s">
        <v>3304</v>
      </c>
      <c r="F118">
        <v>3</v>
      </c>
      <c r="G118">
        <v>1</v>
      </c>
      <c r="H118">
        <v>0</v>
      </c>
      <c r="I118">
        <v>2017</v>
      </c>
      <c r="J118" s="3">
        <v>3.61</v>
      </c>
      <c r="K118" s="3">
        <v>3.9</v>
      </c>
      <c r="L118">
        <f t="shared" si="19"/>
        <v>2</v>
      </c>
      <c r="M118">
        <v>2019</v>
      </c>
      <c r="N118">
        <f t="shared" si="29"/>
        <v>0</v>
      </c>
      <c r="O118">
        <v>0</v>
      </c>
      <c r="P118">
        <f t="shared" si="30"/>
        <v>0</v>
      </c>
      <c r="Q118">
        <f t="shared" si="31"/>
        <v>0</v>
      </c>
      <c r="R118">
        <f t="shared" si="32"/>
        <v>0</v>
      </c>
      <c r="S118">
        <f t="shared" si="33"/>
        <v>0</v>
      </c>
      <c r="T118">
        <v>1</v>
      </c>
      <c r="U118">
        <f t="shared" si="34"/>
        <v>3</v>
      </c>
      <c r="V118">
        <f t="shared" si="35"/>
        <v>1</v>
      </c>
      <c r="W118">
        <f t="shared" si="20"/>
        <v>1</v>
      </c>
      <c r="X118">
        <f t="shared" si="36"/>
        <v>0</v>
      </c>
      <c r="Y118">
        <f t="shared" si="37"/>
        <v>7</v>
      </c>
      <c r="Z118">
        <v>7</v>
      </c>
      <c r="AA118">
        <f t="shared" si="21"/>
        <v>1</v>
      </c>
      <c r="AB118">
        <f t="shared" si="22"/>
        <v>1</v>
      </c>
      <c r="AC118">
        <f t="shared" si="23"/>
        <v>0</v>
      </c>
      <c r="AD118">
        <f t="shared" si="24"/>
        <v>0</v>
      </c>
      <c r="AE118">
        <f t="shared" si="25"/>
        <v>0</v>
      </c>
      <c r="AF118">
        <f t="shared" si="26"/>
        <v>0</v>
      </c>
      <c r="AG118">
        <f t="shared" si="27"/>
        <v>0</v>
      </c>
      <c r="AH118">
        <f t="shared" si="28"/>
        <v>0</v>
      </c>
      <c r="AI118" t="s">
        <v>250</v>
      </c>
      <c r="AJ118" t="s">
        <v>292</v>
      </c>
      <c r="AM118" t="s">
        <v>1051</v>
      </c>
      <c r="AN118" t="s">
        <v>480</v>
      </c>
      <c r="AO118" t="s">
        <v>1673</v>
      </c>
      <c r="AP118" t="s">
        <v>1246</v>
      </c>
      <c r="AQ118" t="s">
        <v>1648</v>
      </c>
      <c r="AR118" t="s">
        <v>1120</v>
      </c>
      <c r="AS118" t="s">
        <v>394</v>
      </c>
      <c r="AT118" t="s">
        <v>318</v>
      </c>
      <c r="AU118" t="s">
        <v>295</v>
      </c>
      <c r="AV118" t="s">
        <v>866</v>
      </c>
      <c r="AW118" t="s">
        <v>1674</v>
      </c>
      <c r="AX118" t="s">
        <v>1675</v>
      </c>
      <c r="CR118" t="s">
        <v>323</v>
      </c>
      <c r="CS118" t="s">
        <v>292</v>
      </c>
      <c r="CT118" t="s">
        <v>292</v>
      </c>
      <c r="CU118" t="s">
        <v>274</v>
      </c>
      <c r="CV118" t="s">
        <v>274</v>
      </c>
      <c r="CW118" t="s">
        <v>274</v>
      </c>
      <c r="CX118" t="s">
        <v>274</v>
      </c>
      <c r="CY118" t="s">
        <v>292</v>
      </c>
      <c r="CZ118" t="s">
        <v>274</v>
      </c>
      <c r="DA118" t="s">
        <v>256</v>
      </c>
      <c r="DB118" t="s">
        <v>274</v>
      </c>
      <c r="DC118" t="s">
        <v>274</v>
      </c>
      <c r="EW118">
        <v>5</v>
      </c>
      <c r="EX118" t="s">
        <v>258</v>
      </c>
      <c r="EY118" t="s">
        <v>258</v>
      </c>
      <c r="EZ118" t="s">
        <v>258</v>
      </c>
      <c r="FA118" t="s">
        <v>300</v>
      </c>
      <c r="FB118" t="s">
        <v>258</v>
      </c>
      <c r="FR118" t="s">
        <v>905</v>
      </c>
      <c r="FS118" t="s">
        <v>1676</v>
      </c>
      <c r="FT118">
        <v>1</v>
      </c>
      <c r="FU118" t="s">
        <v>259</v>
      </c>
      <c r="FV118" t="s">
        <v>493</v>
      </c>
      <c r="GL118" t="s">
        <v>263</v>
      </c>
      <c r="GM118" t="s">
        <v>302</v>
      </c>
      <c r="GN118" t="s">
        <v>263</v>
      </c>
      <c r="GO118" t="s">
        <v>259</v>
      </c>
      <c r="GP118" t="s">
        <v>263</v>
      </c>
      <c r="HF118" s="5">
        <v>43556</v>
      </c>
      <c r="HG118" s="5" t="s">
        <v>358</v>
      </c>
      <c r="HH118" t="s">
        <v>1011</v>
      </c>
      <c r="HI118" s="5">
        <v>44501</v>
      </c>
      <c r="HJ118" s="5" t="s">
        <v>755</v>
      </c>
      <c r="HZ118" t="s">
        <v>259</v>
      </c>
      <c r="IA118" t="s">
        <v>1677</v>
      </c>
      <c r="IB118" t="s">
        <v>394</v>
      </c>
      <c r="IC118" t="s">
        <v>318</v>
      </c>
      <c r="ID118" t="s">
        <v>1678</v>
      </c>
    </row>
    <row r="119" spans="1:248" hidden="1" x14ac:dyDescent="0.3">
      <c r="A119">
        <v>867705</v>
      </c>
      <c r="B119" t="s">
        <v>1679</v>
      </c>
      <c r="C119">
        <v>1</v>
      </c>
      <c r="E119" t="s">
        <v>3304</v>
      </c>
      <c r="F119">
        <v>2</v>
      </c>
      <c r="G119">
        <v>0</v>
      </c>
      <c r="H119">
        <v>0</v>
      </c>
      <c r="I119">
        <v>2013</v>
      </c>
      <c r="J119" s="3">
        <v>112.9</v>
      </c>
      <c r="K119" s="3">
        <v>122</v>
      </c>
      <c r="L119">
        <f t="shared" si="19"/>
        <v>3</v>
      </c>
      <c r="M119">
        <v>2016</v>
      </c>
      <c r="N119">
        <f>COUNTIFS(CR119:EV119,"=university")</f>
        <v>0</v>
      </c>
      <c r="O119">
        <v>0</v>
      </c>
      <c r="P119">
        <f>COUNTIFS(CR119:EV119,"=*government**")</f>
        <v>3</v>
      </c>
      <c r="Q119">
        <f t="shared" si="31"/>
        <v>1</v>
      </c>
      <c r="R119">
        <f>COUNTIF(CR119:EV119,"*angel*")</f>
        <v>0</v>
      </c>
      <c r="S119">
        <f>COUNTIF(CR119:EV119,"*family_office*")</f>
        <v>0</v>
      </c>
      <c r="T119">
        <v>0</v>
      </c>
      <c r="U119">
        <f>COUNTIF(CR119:EV119,"*accelerator*")</f>
        <v>1</v>
      </c>
      <c r="V119">
        <f>COUNTIF(CR119:EV119,"*corporate*")</f>
        <v>3</v>
      </c>
      <c r="W119">
        <f t="shared" si="20"/>
        <v>1</v>
      </c>
      <c r="X119">
        <f>COUNTIF(CR119:EV119,"*crowdfunding*")</f>
        <v>0</v>
      </c>
      <c r="Y119">
        <f>COUNTIF(CR119:EV119,"*venture_capital*")</f>
        <v>8</v>
      </c>
      <c r="Z119">
        <v>9</v>
      </c>
      <c r="AA119">
        <f t="shared" si="21"/>
        <v>1</v>
      </c>
      <c r="AB119">
        <f t="shared" si="22"/>
        <v>1</v>
      </c>
      <c r="AC119">
        <f t="shared" si="23"/>
        <v>0</v>
      </c>
      <c r="AD119">
        <f t="shared" si="24"/>
        <v>0</v>
      </c>
      <c r="AE119">
        <f t="shared" si="25"/>
        <v>0</v>
      </c>
      <c r="AF119">
        <f t="shared" si="26"/>
        <v>0</v>
      </c>
      <c r="AG119">
        <f t="shared" si="27"/>
        <v>0</v>
      </c>
      <c r="AH119">
        <f t="shared" si="28"/>
        <v>0</v>
      </c>
      <c r="AI119" t="s">
        <v>250</v>
      </c>
      <c r="AJ119" t="s">
        <v>292</v>
      </c>
      <c r="AM119" t="s">
        <v>1680</v>
      </c>
      <c r="AN119" t="s">
        <v>648</v>
      </c>
      <c r="AO119" t="s">
        <v>480</v>
      </c>
      <c r="AP119" t="s">
        <v>1681</v>
      </c>
      <c r="AQ119" t="s">
        <v>1682</v>
      </c>
      <c r="AR119" t="s">
        <v>1683</v>
      </c>
      <c r="AS119" t="s">
        <v>1684</v>
      </c>
      <c r="AT119" t="s">
        <v>335</v>
      </c>
      <c r="AU119" t="s">
        <v>848</v>
      </c>
      <c r="AV119" t="s">
        <v>1685</v>
      </c>
      <c r="AW119" t="s">
        <v>1686</v>
      </c>
      <c r="AX119" t="s">
        <v>1687</v>
      </c>
      <c r="AY119" t="s">
        <v>1688</v>
      </c>
      <c r="AZ119" t="s">
        <v>253</v>
      </c>
      <c r="BA119" t="s">
        <v>1689</v>
      </c>
      <c r="BB119" t="s">
        <v>1082</v>
      </c>
      <c r="BC119" t="s">
        <v>394</v>
      </c>
      <c r="BD119" t="s">
        <v>1690</v>
      </c>
      <c r="BE119" t="s">
        <v>296</v>
      </c>
      <c r="CR119" t="s">
        <v>273</v>
      </c>
      <c r="CS119" t="s">
        <v>274</v>
      </c>
      <c r="CT119" t="s">
        <v>292</v>
      </c>
      <c r="CU119" t="s">
        <v>1550</v>
      </c>
      <c r="CV119" t="s">
        <v>273</v>
      </c>
      <c r="CW119" t="s">
        <v>274</v>
      </c>
      <c r="CX119" t="s">
        <v>274</v>
      </c>
      <c r="CY119" t="s">
        <v>299</v>
      </c>
      <c r="CZ119" t="s">
        <v>274</v>
      </c>
      <c r="DA119" t="s">
        <v>324</v>
      </c>
      <c r="DB119" t="s">
        <v>1691</v>
      </c>
      <c r="DC119" t="s">
        <v>274</v>
      </c>
      <c r="DD119" t="s">
        <v>324</v>
      </c>
      <c r="DE119" t="s">
        <v>256</v>
      </c>
      <c r="DF119" t="s">
        <v>505</v>
      </c>
      <c r="DG119" t="s">
        <v>299</v>
      </c>
      <c r="DH119" t="s">
        <v>274</v>
      </c>
      <c r="DI119" t="s">
        <v>505</v>
      </c>
      <c r="DJ119" t="s">
        <v>299</v>
      </c>
      <c r="EW119">
        <v>9</v>
      </c>
      <c r="EX119" t="s">
        <v>258</v>
      </c>
      <c r="EY119" t="s">
        <v>277</v>
      </c>
      <c r="EZ119" t="s">
        <v>278</v>
      </c>
      <c r="FA119" t="s">
        <v>347</v>
      </c>
      <c r="FB119" t="s">
        <v>259</v>
      </c>
      <c r="FC119" t="s">
        <v>279</v>
      </c>
      <c r="FD119" t="s">
        <v>348</v>
      </c>
      <c r="FE119" t="s">
        <v>300</v>
      </c>
      <c r="FF119" t="s">
        <v>600</v>
      </c>
      <c r="FR119">
        <v>1</v>
      </c>
      <c r="FS119">
        <v>5</v>
      </c>
      <c r="FT119" t="s">
        <v>281</v>
      </c>
      <c r="FU119">
        <v>14</v>
      </c>
      <c r="FV119" t="s">
        <v>259</v>
      </c>
      <c r="FW119">
        <v>40</v>
      </c>
      <c r="FX119">
        <v>37</v>
      </c>
      <c r="FY119" t="s">
        <v>259</v>
      </c>
      <c r="FZ119" t="s">
        <v>1692</v>
      </c>
      <c r="GL119" t="s">
        <v>262</v>
      </c>
      <c r="GM119" t="s">
        <v>262</v>
      </c>
      <c r="GN119" t="s">
        <v>302</v>
      </c>
      <c r="GO119" t="s">
        <v>262</v>
      </c>
      <c r="GP119" t="s">
        <v>259</v>
      </c>
      <c r="GQ119" t="s">
        <v>262</v>
      </c>
      <c r="GR119" t="s">
        <v>262</v>
      </c>
      <c r="GS119" t="s">
        <v>259</v>
      </c>
      <c r="GT119" t="s">
        <v>263</v>
      </c>
      <c r="HF119" s="5">
        <v>42430</v>
      </c>
      <c r="HG119" s="5">
        <v>42795</v>
      </c>
      <c r="HH119" s="5" t="s">
        <v>428</v>
      </c>
      <c r="HI119" t="s">
        <v>328</v>
      </c>
      <c r="HJ119" t="s">
        <v>516</v>
      </c>
      <c r="HK119" s="5">
        <v>44228</v>
      </c>
      <c r="HL119" s="5" t="s">
        <v>754</v>
      </c>
      <c r="HM119" s="5" t="s">
        <v>304</v>
      </c>
      <c r="HN119" s="5" t="s">
        <v>361</v>
      </c>
      <c r="HZ119" t="s">
        <v>1684</v>
      </c>
      <c r="IA119" t="s">
        <v>1684</v>
      </c>
      <c r="IB119" t="s">
        <v>335</v>
      </c>
      <c r="IC119" t="s">
        <v>1693</v>
      </c>
      <c r="ID119" t="s">
        <v>259</v>
      </c>
      <c r="IE119" t="s">
        <v>1694</v>
      </c>
      <c r="IF119" t="s">
        <v>1695</v>
      </c>
      <c r="IG119" t="s">
        <v>296</v>
      </c>
      <c r="IH119" t="s">
        <v>259</v>
      </c>
    </row>
    <row r="120" spans="1:248" hidden="1" x14ac:dyDescent="0.3">
      <c r="A120">
        <v>1724863</v>
      </c>
      <c r="B120" t="s">
        <v>1696</v>
      </c>
      <c r="C120">
        <v>1</v>
      </c>
      <c r="E120" t="s">
        <v>3304</v>
      </c>
      <c r="F120">
        <v>2</v>
      </c>
      <c r="G120">
        <v>1</v>
      </c>
      <c r="H120">
        <v>2</v>
      </c>
      <c r="I120">
        <v>2017</v>
      </c>
      <c r="J120" s="3">
        <v>75.040000000000006</v>
      </c>
      <c r="K120" s="3">
        <v>82.54</v>
      </c>
      <c r="L120">
        <f t="shared" si="19"/>
        <v>1</v>
      </c>
      <c r="M120">
        <v>2018</v>
      </c>
      <c r="N120">
        <f>COUNTIFS(CS120:EV120,"=university")</f>
        <v>0</v>
      </c>
      <c r="O120">
        <v>0</v>
      </c>
      <c r="P120">
        <f>COUNTIFS(CS120:EV120,"=*government**")</f>
        <v>0</v>
      </c>
      <c r="Q120">
        <f t="shared" si="31"/>
        <v>0</v>
      </c>
      <c r="R120">
        <f>COUNTIF(CS120:EV120,"*angel*")</f>
        <v>1</v>
      </c>
      <c r="S120">
        <f>COUNTIF(CS120:EV120,"*family_office*")</f>
        <v>0</v>
      </c>
      <c r="T120">
        <v>0</v>
      </c>
      <c r="U120">
        <f>COUNTIF(CS120:EV120,"*accelerator*")</f>
        <v>0</v>
      </c>
      <c r="V120">
        <f>COUNTIF(CS120:EV120,"*corporate*")</f>
        <v>3</v>
      </c>
      <c r="W120">
        <f t="shared" si="20"/>
        <v>0</v>
      </c>
      <c r="X120">
        <f>COUNTIF(CS120:EV120,"*crowdfunding*")</f>
        <v>0</v>
      </c>
      <c r="Y120">
        <f>COUNTIF(CS120:EV120,"*venture_capital*")</f>
        <v>6</v>
      </c>
      <c r="Z120">
        <v>3</v>
      </c>
      <c r="AA120">
        <f t="shared" si="21"/>
        <v>1</v>
      </c>
      <c r="AB120">
        <f t="shared" si="22"/>
        <v>1</v>
      </c>
      <c r="AC120">
        <f t="shared" si="23"/>
        <v>0</v>
      </c>
      <c r="AD120">
        <f t="shared" si="24"/>
        <v>0</v>
      </c>
      <c r="AE120">
        <f t="shared" si="25"/>
        <v>0</v>
      </c>
      <c r="AF120">
        <f t="shared" si="26"/>
        <v>0</v>
      </c>
      <c r="AG120">
        <f t="shared" si="27"/>
        <v>1</v>
      </c>
      <c r="AH120">
        <f t="shared" si="28"/>
        <v>0</v>
      </c>
      <c r="AI120" t="s">
        <v>714</v>
      </c>
      <c r="AJ120" t="s">
        <v>250</v>
      </c>
      <c r="AK120" t="s">
        <v>292</v>
      </c>
      <c r="AM120" t="s">
        <v>480</v>
      </c>
      <c r="AN120" t="s">
        <v>1697</v>
      </c>
      <c r="AO120" t="s">
        <v>1180</v>
      </c>
      <c r="AP120" t="s">
        <v>394</v>
      </c>
      <c r="AQ120" t="s">
        <v>1698</v>
      </c>
      <c r="AR120" t="s">
        <v>1699</v>
      </c>
      <c r="AS120" t="s">
        <v>401</v>
      </c>
      <c r="AT120" t="s">
        <v>1559</v>
      </c>
      <c r="AU120" t="s">
        <v>1700</v>
      </c>
      <c r="AV120" t="s">
        <v>1701</v>
      </c>
      <c r="AW120" t="s">
        <v>1702</v>
      </c>
      <c r="CR120" t="s">
        <v>292</v>
      </c>
      <c r="CS120" t="s">
        <v>274</v>
      </c>
      <c r="CT120" t="s">
        <v>274</v>
      </c>
      <c r="CU120" t="s">
        <v>274</v>
      </c>
      <c r="CV120" t="s">
        <v>274</v>
      </c>
      <c r="CW120" t="s">
        <v>324</v>
      </c>
      <c r="CX120" t="s">
        <v>324</v>
      </c>
      <c r="CY120" t="s">
        <v>324</v>
      </c>
      <c r="CZ120" t="s">
        <v>374</v>
      </c>
      <c r="DA120" t="s">
        <v>274</v>
      </c>
      <c r="DB120" t="s">
        <v>274</v>
      </c>
      <c r="EW120">
        <v>6</v>
      </c>
      <c r="EX120" t="s">
        <v>258</v>
      </c>
      <c r="EY120" t="s">
        <v>347</v>
      </c>
      <c r="EZ120" t="s">
        <v>1703</v>
      </c>
      <c r="FA120" t="s">
        <v>1704</v>
      </c>
      <c r="FB120" t="s">
        <v>1274</v>
      </c>
      <c r="FC120" t="s">
        <v>1274</v>
      </c>
      <c r="FR120">
        <v>1</v>
      </c>
      <c r="FS120" t="s">
        <v>1705</v>
      </c>
      <c r="FT120">
        <v>345</v>
      </c>
      <c r="FU120">
        <v>70</v>
      </c>
      <c r="FV120">
        <v>20</v>
      </c>
      <c r="FW120" t="s">
        <v>1706</v>
      </c>
      <c r="GL120" t="s">
        <v>263</v>
      </c>
      <c r="GM120" t="s">
        <v>263</v>
      </c>
      <c r="GN120" t="s">
        <v>262</v>
      </c>
      <c r="GO120" t="s">
        <v>262</v>
      </c>
      <c r="GP120" t="s">
        <v>262</v>
      </c>
      <c r="GQ120" t="s">
        <v>262</v>
      </c>
      <c r="HF120" s="5">
        <v>43160</v>
      </c>
      <c r="HG120" t="s">
        <v>516</v>
      </c>
      <c r="HH120" t="s">
        <v>754</v>
      </c>
      <c r="HI120" t="s">
        <v>754</v>
      </c>
      <c r="HJ120" s="5">
        <v>44958</v>
      </c>
      <c r="HK120" t="s">
        <v>305</v>
      </c>
      <c r="HZ120" t="s">
        <v>1707</v>
      </c>
      <c r="IA120" t="s">
        <v>1708</v>
      </c>
      <c r="IB120" t="s">
        <v>1699</v>
      </c>
      <c r="IC120" t="s">
        <v>1709</v>
      </c>
      <c r="ID120" t="s">
        <v>259</v>
      </c>
      <c r="IE120" t="s">
        <v>1710</v>
      </c>
    </row>
    <row r="121" spans="1:248" hidden="1" x14ac:dyDescent="0.3">
      <c r="A121">
        <v>2922720</v>
      </c>
      <c r="B121" t="s">
        <v>1711</v>
      </c>
      <c r="C121">
        <v>1</v>
      </c>
      <c r="E121" t="s">
        <v>3312</v>
      </c>
      <c r="F121">
        <v>2</v>
      </c>
      <c r="G121">
        <v>0</v>
      </c>
      <c r="H121">
        <v>0</v>
      </c>
      <c r="I121">
        <v>2019</v>
      </c>
      <c r="J121" s="3">
        <v>38.5</v>
      </c>
      <c r="K121" s="3">
        <v>41.6</v>
      </c>
      <c r="L121">
        <f t="shared" si="19"/>
        <v>1</v>
      </c>
      <c r="M121">
        <v>2020</v>
      </c>
      <c r="N121">
        <f>COUNTIFS(CR121:EV121,"=university")</f>
        <v>0</v>
      </c>
      <c r="O121">
        <v>1</v>
      </c>
      <c r="P121">
        <f>COUNTIFS(CR121:EV121,"=*government**")</f>
        <v>2</v>
      </c>
      <c r="Q121">
        <f t="shared" si="31"/>
        <v>1</v>
      </c>
      <c r="R121">
        <f>COUNTIF(CR121:EV121,"*angel*")</f>
        <v>0</v>
      </c>
      <c r="S121">
        <f>COUNTIF(CR121:EV121,"*family_office*")</f>
        <v>0</v>
      </c>
      <c r="T121">
        <v>0</v>
      </c>
      <c r="U121">
        <f>COUNTIF(CR121:EV121,"*accelerator*")</f>
        <v>5</v>
      </c>
      <c r="V121">
        <f>COUNTIF(CR121:EV121,"*corporate*")</f>
        <v>6</v>
      </c>
      <c r="W121">
        <f t="shared" si="20"/>
        <v>0</v>
      </c>
      <c r="X121">
        <f>COUNTIF(CR121:EV121,"*crowdfunding*")</f>
        <v>0</v>
      </c>
      <c r="Y121">
        <f>COUNTIF(CR121:EV121,"*venture_capital*")</f>
        <v>5</v>
      </c>
      <c r="Z121">
        <v>3</v>
      </c>
      <c r="AA121">
        <f t="shared" si="21"/>
        <v>1</v>
      </c>
      <c r="AB121">
        <f t="shared" si="22"/>
        <v>1</v>
      </c>
      <c r="AC121">
        <f t="shared" si="23"/>
        <v>0</v>
      </c>
      <c r="AD121">
        <f t="shared" si="24"/>
        <v>0</v>
      </c>
      <c r="AE121">
        <f t="shared" si="25"/>
        <v>0</v>
      </c>
      <c r="AF121">
        <f t="shared" si="26"/>
        <v>0</v>
      </c>
      <c r="AG121">
        <f t="shared" si="27"/>
        <v>0</v>
      </c>
      <c r="AH121">
        <f t="shared" si="28"/>
        <v>0</v>
      </c>
      <c r="AI121" t="s">
        <v>250</v>
      </c>
      <c r="AJ121" t="s">
        <v>292</v>
      </c>
      <c r="AM121" t="s">
        <v>1358</v>
      </c>
      <c r="AN121" t="s">
        <v>884</v>
      </c>
      <c r="AO121" t="s">
        <v>1359</v>
      </c>
      <c r="AP121" t="s">
        <v>944</v>
      </c>
      <c r="AQ121" t="s">
        <v>1712</v>
      </c>
      <c r="AR121" t="s">
        <v>882</v>
      </c>
      <c r="AS121" t="s">
        <v>1713</v>
      </c>
      <c r="AT121" t="s">
        <v>571</v>
      </c>
      <c r="AU121" t="s">
        <v>1714</v>
      </c>
      <c r="AV121" t="s">
        <v>1715</v>
      </c>
      <c r="AW121" t="s">
        <v>1716</v>
      </c>
      <c r="AX121" t="s">
        <v>1717</v>
      </c>
      <c r="AY121" t="s">
        <v>1718</v>
      </c>
      <c r="AZ121" t="s">
        <v>1719</v>
      </c>
      <c r="BA121" t="s">
        <v>1720</v>
      </c>
      <c r="BB121" t="s">
        <v>296</v>
      </c>
      <c r="BC121" t="s">
        <v>977</v>
      </c>
      <c r="BD121" t="s">
        <v>1618</v>
      </c>
      <c r="BE121" t="s">
        <v>1721</v>
      </c>
      <c r="BF121" t="s">
        <v>473</v>
      </c>
      <c r="BG121" t="s">
        <v>335</v>
      </c>
      <c r="CR121" t="s">
        <v>292</v>
      </c>
      <c r="CS121" t="s">
        <v>274</v>
      </c>
      <c r="CT121" t="s">
        <v>274</v>
      </c>
      <c r="CU121" t="s">
        <v>292</v>
      </c>
      <c r="CV121" t="s">
        <v>292</v>
      </c>
      <c r="CW121" t="s">
        <v>292</v>
      </c>
      <c r="CX121" t="s">
        <v>505</v>
      </c>
      <c r="CY121" t="s">
        <v>274</v>
      </c>
      <c r="CZ121" t="s">
        <v>324</v>
      </c>
      <c r="DA121" t="s">
        <v>324</v>
      </c>
      <c r="DB121" t="s">
        <v>299</v>
      </c>
      <c r="DC121" t="s">
        <v>324</v>
      </c>
      <c r="DD121" t="s">
        <v>505</v>
      </c>
      <c r="DE121" t="s">
        <v>324</v>
      </c>
      <c r="DF121" t="s">
        <v>323</v>
      </c>
      <c r="DG121" t="s">
        <v>299</v>
      </c>
      <c r="DH121" t="s">
        <v>292</v>
      </c>
      <c r="DI121" t="s">
        <v>273</v>
      </c>
      <c r="DJ121" t="s">
        <v>324</v>
      </c>
      <c r="DK121" t="s">
        <v>274</v>
      </c>
      <c r="DL121" t="s">
        <v>422</v>
      </c>
      <c r="EW121">
        <v>6</v>
      </c>
      <c r="EX121" t="s">
        <v>258</v>
      </c>
      <c r="EY121" t="s">
        <v>347</v>
      </c>
      <c r="EZ121" t="s">
        <v>300</v>
      </c>
      <c r="FA121" t="s">
        <v>348</v>
      </c>
      <c r="FB121" t="s">
        <v>277</v>
      </c>
      <c r="FC121" t="s">
        <v>278</v>
      </c>
      <c r="FR121" t="s">
        <v>260</v>
      </c>
      <c r="FS121">
        <v>10</v>
      </c>
      <c r="FT121" t="s">
        <v>979</v>
      </c>
      <c r="FU121">
        <v>27</v>
      </c>
      <c r="FV121" t="s">
        <v>259</v>
      </c>
      <c r="FW121" t="s">
        <v>259</v>
      </c>
      <c r="GL121" t="s">
        <v>302</v>
      </c>
      <c r="GM121" t="s">
        <v>302</v>
      </c>
      <c r="GN121" t="s">
        <v>302</v>
      </c>
      <c r="GO121" t="s">
        <v>302</v>
      </c>
      <c r="GP121" t="s">
        <v>259</v>
      </c>
      <c r="GQ121" t="s">
        <v>259</v>
      </c>
      <c r="HF121" t="s">
        <v>769</v>
      </c>
      <c r="HG121" t="s">
        <v>304</v>
      </c>
      <c r="HH121" t="s">
        <v>305</v>
      </c>
      <c r="HI121" t="s">
        <v>929</v>
      </c>
      <c r="HJ121" t="s">
        <v>959</v>
      </c>
      <c r="HK121" t="s">
        <v>959</v>
      </c>
      <c r="HZ121" t="s">
        <v>1713</v>
      </c>
      <c r="IA121" t="s">
        <v>1722</v>
      </c>
      <c r="IB121" t="s">
        <v>981</v>
      </c>
      <c r="IC121" t="s">
        <v>1723</v>
      </c>
      <c r="ID121" t="s">
        <v>473</v>
      </c>
      <c r="IE121" t="s">
        <v>335</v>
      </c>
    </row>
    <row r="122" spans="1:248" hidden="1" x14ac:dyDescent="0.3">
      <c r="A122">
        <v>1800235</v>
      </c>
      <c r="B122" t="s">
        <v>1724</v>
      </c>
      <c r="C122">
        <v>1</v>
      </c>
      <c r="E122" t="s">
        <v>3310</v>
      </c>
      <c r="F122">
        <v>2</v>
      </c>
      <c r="G122">
        <v>0</v>
      </c>
      <c r="H122">
        <v>0</v>
      </c>
      <c r="I122">
        <v>2019</v>
      </c>
      <c r="J122" s="3">
        <v>28.41</v>
      </c>
      <c r="K122" s="3">
        <v>30.7</v>
      </c>
      <c r="L122">
        <f t="shared" si="19"/>
        <v>1</v>
      </c>
      <c r="M122">
        <v>2020</v>
      </c>
      <c r="N122">
        <f t="shared" si="29"/>
        <v>0</v>
      </c>
      <c r="O122">
        <v>0</v>
      </c>
      <c r="P122">
        <f t="shared" si="30"/>
        <v>0</v>
      </c>
      <c r="Q122">
        <f t="shared" si="31"/>
        <v>0</v>
      </c>
      <c r="R122">
        <f t="shared" si="32"/>
        <v>0</v>
      </c>
      <c r="S122">
        <f t="shared" si="33"/>
        <v>0</v>
      </c>
      <c r="T122">
        <v>0</v>
      </c>
      <c r="U122">
        <f t="shared" si="34"/>
        <v>2</v>
      </c>
      <c r="V122">
        <f t="shared" si="35"/>
        <v>3</v>
      </c>
      <c r="W122">
        <f t="shared" si="20"/>
        <v>0</v>
      </c>
      <c r="X122">
        <f t="shared" si="36"/>
        <v>0</v>
      </c>
      <c r="Y122">
        <f t="shared" si="37"/>
        <v>5</v>
      </c>
      <c r="Z122">
        <v>4</v>
      </c>
      <c r="AA122">
        <f t="shared" si="21"/>
        <v>1</v>
      </c>
      <c r="AB122">
        <f t="shared" si="22"/>
        <v>1</v>
      </c>
      <c r="AC122">
        <f t="shared" si="23"/>
        <v>0</v>
      </c>
      <c r="AD122">
        <f t="shared" si="24"/>
        <v>0</v>
      </c>
      <c r="AE122">
        <f t="shared" si="25"/>
        <v>0</v>
      </c>
      <c r="AF122">
        <f t="shared" si="26"/>
        <v>0</v>
      </c>
      <c r="AG122">
        <f t="shared" si="27"/>
        <v>0</v>
      </c>
      <c r="AH122">
        <f t="shared" si="28"/>
        <v>0</v>
      </c>
      <c r="AI122" t="s">
        <v>250</v>
      </c>
      <c r="AJ122" t="s">
        <v>292</v>
      </c>
      <c r="AM122" t="s">
        <v>1725</v>
      </c>
      <c r="AN122" t="s">
        <v>312</v>
      </c>
      <c r="AO122" t="s">
        <v>315</v>
      </c>
      <c r="AP122" t="s">
        <v>1726</v>
      </c>
      <c r="AQ122" t="s">
        <v>394</v>
      </c>
      <c r="AR122" t="s">
        <v>1727</v>
      </c>
      <c r="AS122" t="s">
        <v>1728</v>
      </c>
      <c r="AT122" t="s">
        <v>1729</v>
      </c>
      <c r="AU122" t="s">
        <v>1730</v>
      </c>
      <c r="AV122" t="s">
        <v>1731</v>
      </c>
      <c r="CR122" t="s">
        <v>292</v>
      </c>
      <c r="CS122" t="s">
        <v>274</v>
      </c>
      <c r="CT122" t="s">
        <v>292</v>
      </c>
      <c r="CU122" t="s">
        <v>274</v>
      </c>
      <c r="CV122" t="s">
        <v>274</v>
      </c>
      <c r="CW122" t="s">
        <v>324</v>
      </c>
      <c r="CX122" t="s">
        <v>324</v>
      </c>
      <c r="CY122" t="s">
        <v>274</v>
      </c>
      <c r="CZ122" t="s">
        <v>274</v>
      </c>
      <c r="DA122" t="s">
        <v>324</v>
      </c>
      <c r="EW122">
        <v>7</v>
      </c>
      <c r="EX122" t="s">
        <v>258</v>
      </c>
      <c r="EY122" t="s">
        <v>259</v>
      </c>
      <c r="EZ122" t="s">
        <v>347</v>
      </c>
      <c r="FA122" t="s">
        <v>277</v>
      </c>
      <c r="FB122" t="s">
        <v>347</v>
      </c>
      <c r="FC122" t="s">
        <v>349</v>
      </c>
      <c r="FD122" t="s">
        <v>601</v>
      </c>
      <c r="FR122" t="s">
        <v>326</v>
      </c>
      <c r="FS122" t="s">
        <v>259</v>
      </c>
      <c r="FT122">
        <v>10</v>
      </c>
      <c r="FU122" t="s">
        <v>261</v>
      </c>
      <c r="FV122">
        <v>10</v>
      </c>
      <c r="FW122" t="s">
        <v>1705</v>
      </c>
      <c r="FX122">
        <v>5</v>
      </c>
      <c r="GL122" t="s">
        <v>302</v>
      </c>
      <c r="GM122" t="s">
        <v>259</v>
      </c>
      <c r="GN122" t="s">
        <v>302</v>
      </c>
      <c r="GO122" t="s">
        <v>302</v>
      </c>
      <c r="GP122" t="s">
        <v>302</v>
      </c>
      <c r="GQ122" t="s">
        <v>302</v>
      </c>
      <c r="GR122" t="s">
        <v>302</v>
      </c>
      <c r="HF122" s="5">
        <v>43891</v>
      </c>
      <c r="HG122" s="5">
        <v>44287</v>
      </c>
      <c r="HH122" s="5">
        <v>44593</v>
      </c>
      <c r="HI122" s="5">
        <v>44652</v>
      </c>
      <c r="HJ122" s="5">
        <v>44866</v>
      </c>
      <c r="HK122" t="s">
        <v>929</v>
      </c>
      <c r="HL122" t="s">
        <v>929</v>
      </c>
      <c r="HZ122" t="s">
        <v>1726</v>
      </c>
      <c r="IA122" t="s">
        <v>394</v>
      </c>
      <c r="IB122" t="s">
        <v>1732</v>
      </c>
      <c r="IC122" t="s">
        <v>1729</v>
      </c>
      <c r="ID122" t="s">
        <v>259</v>
      </c>
      <c r="IE122" t="s">
        <v>1733</v>
      </c>
      <c r="IF122" t="s">
        <v>259</v>
      </c>
    </row>
    <row r="123" spans="1:248" hidden="1" x14ac:dyDescent="0.3">
      <c r="A123">
        <v>1660465</v>
      </c>
      <c r="B123" t="s">
        <v>1734</v>
      </c>
      <c r="C123">
        <v>1</v>
      </c>
      <c r="E123" t="s">
        <v>3312</v>
      </c>
      <c r="F123">
        <v>2</v>
      </c>
      <c r="G123">
        <v>0</v>
      </c>
      <c r="H123">
        <v>0</v>
      </c>
      <c r="I123">
        <v>2018</v>
      </c>
      <c r="J123" s="3">
        <v>100</v>
      </c>
      <c r="K123">
        <v>110</v>
      </c>
      <c r="L123">
        <f t="shared" si="19"/>
        <v>2</v>
      </c>
      <c r="M123">
        <v>2020</v>
      </c>
      <c r="N123">
        <f t="shared" si="29"/>
        <v>0</v>
      </c>
      <c r="O123">
        <v>0</v>
      </c>
      <c r="P123">
        <f t="shared" si="30"/>
        <v>1</v>
      </c>
      <c r="Q123">
        <f t="shared" si="31"/>
        <v>0</v>
      </c>
      <c r="R123">
        <f t="shared" si="32"/>
        <v>0</v>
      </c>
      <c r="S123">
        <f t="shared" si="33"/>
        <v>0</v>
      </c>
      <c r="T123">
        <v>0</v>
      </c>
      <c r="U123">
        <f t="shared" si="34"/>
        <v>1</v>
      </c>
      <c r="V123">
        <f t="shared" si="35"/>
        <v>1</v>
      </c>
      <c r="W123">
        <f t="shared" si="20"/>
        <v>0</v>
      </c>
      <c r="X123">
        <f t="shared" si="36"/>
        <v>0</v>
      </c>
      <c r="Y123">
        <f t="shared" si="37"/>
        <v>1</v>
      </c>
      <c r="Z123">
        <v>1</v>
      </c>
      <c r="AA123">
        <f t="shared" si="21"/>
        <v>1</v>
      </c>
      <c r="AB123">
        <f t="shared" si="22"/>
        <v>1</v>
      </c>
      <c r="AC123">
        <f t="shared" si="23"/>
        <v>0</v>
      </c>
      <c r="AD123">
        <f t="shared" si="24"/>
        <v>0</v>
      </c>
      <c r="AE123">
        <f t="shared" si="25"/>
        <v>0</v>
      </c>
      <c r="AF123">
        <f t="shared" si="26"/>
        <v>0</v>
      </c>
      <c r="AG123">
        <f t="shared" si="27"/>
        <v>0</v>
      </c>
      <c r="AH123">
        <f t="shared" si="28"/>
        <v>0</v>
      </c>
      <c r="AI123" t="s">
        <v>250</v>
      </c>
      <c r="AJ123" t="s">
        <v>292</v>
      </c>
      <c r="AM123" t="s">
        <v>571</v>
      </c>
      <c r="AN123" t="s">
        <v>1735</v>
      </c>
      <c r="AO123" t="s">
        <v>296</v>
      </c>
      <c r="AP123" t="s">
        <v>297</v>
      </c>
      <c r="CR123" t="s">
        <v>274</v>
      </c>
      <c r="CS123" t="s">
        <v>323</v>
      </c>
      <c r="CT123" t="s">
        <v>299</v>
      </c>
      <c r="CU123" t="s">
        <v>292</v>
      </c>
      <c r="EW123">
        <v>2</v>
      </c>
      <c r="EX123" t="s">
        <v>277</v>
      </c>
      <c r="EY123" t="s">
        <v>300</v>
      </c>
      <c r="FR123">
        <v>100</v>
      </c>
      <c r="FS123" t="s">
        <v>259</v>
      </c>
      <c r="GL123" t="s">
        <v>302</v>
      </c>
      <c r="GM123" t="s">
        <v>259</v>
      </c>
      <c r="HF123" s="5">
        <v>43862</v>
      </c>
      <c r="HG123" s="5" t="s">
        <v>304</v>
      </c>
      <c r="HZ123" t="s">
        <v>1736</v>
      </c>
      <c r="IA123" t="s">
        <v>307</v>
      </c>
    </row>
    <row r="124" spans="1:248" hidden="1" x14ac:dyDescent="0.3">
      <c r="A124">
        <v>4279595</v>
      </c>
      <c r="B124" t="s">
        <v>1737</v>
      </c>
      <c r="C124">
        <v>1</v>
      </c>
      <c r="E124" t="s">
        <v>3306</v>
      </c>
      <c r="F124">
        <v>2</v>
      </c>
      <c r="G124">
        <v>1</v>
      </c>
      <c r="H124">
        <v>2</v>
      </c>
      <c r="I124">
        <v>2021</v>
      </c>
      <c r="J124" s="3">
        <v>10.25</v>
      </c>
      <c r="K124" s="3">
        <v>11.28</v>
      </c>
      <c r="L124">
        <f t="shared" si="19"/>
        <v>0</v>
      </c>
      <c r="M124">
        <v>2021</v>
      </c>
      <c r="N124">
        <f>COUNTIFS(CT124:EV124,"=university")</f>
        <v>0</v>
      </c>
      <c r="O124">
        <v>0</v>
      </c>
      <c r="P124">
        <f>COUNTIFS(CT124:EV124,"=*government**")</f>
        <v>0</v>
      </c>
      <c r="Q124">
        <f>COUNTIFS(AO124:CS124,"=*European Innovation Council*")</f>
        <v>0</v>
      </c>
      <c r="R124">
        <f>COUNTIF(CT124:EV124,"*angel*")</f>
        <v>0</v>
      </c>
      <c r="S124">
        <f>COUNTIF(CT124:EV124,"*family_office*")</f>
        <v>0</v>
      </c>
      <c r="T124">
        <v>0</v>
      </c>
      <c r="U124">
        <f>COUNTIF(CT124:EV124,"*accelerator*")</f>
        <v>0</v>
      </c>
      <c r="V124">
        <f>COUNTIF(CT124:EV124,"*corporate*")</f>
        <v>0</v>
      </c>
      <c r="W124">
        <f t="shared" si="20"/>
        <v>0</v>
      </c>
      <c r="X124">
        <f>COUNTIF(CT124:EV124,"*crowdfunding*")</f>
        <v>0</v>
      </c>
      <c r="Y124">
        <f>COUNTIF(CT124:EV124,"*venture_capital*")</f>
        <v>3</v>
      </c>
      <c r="Z124">
        <v>3</v>
      </c>
      <c r="AA124">
        <f>COUNTIFS(AI124:AN124,"=Venture Capital")</f>
        <v>1</v>
      </c>
      <c r="AB124">
        <f>COUNTIFS(AI124:AN124,"=accelerator")</f>
        <v>1</v>
      </c>
      <c r="AC124">
        <f>COUNTIFS(AI124:AN124,"=Angel")</f>
        <v>0</v>
      </c>
      <c r="AD124">
        <f>COUNTIFS(AI124:AN124,"=bootstrapped")</f>
        <v>0</v>
      </c>
      <c r="AE124">
        <f>COUNTIFS(AI124:AN124,"=Crowdfunded")</f>
        <v>0</v>
      </c>
      <c r="AF124">
        <f>COUNTIFS(AI124:AN124,"=Private Equity")</f>
        <v>0</v>
      </c>
      <c r="AG124">
        <f>COUNTIFS(AI124:AN124,"=Public")</f>
        <v>0</v>
      </c>
      <c r="AH124">
        <f>COUNTIFS(AI124:AN124,"=Subsidiary")</f>
        <v>0</v>
      </c>
      <c r="AI124" t="s">
        <v>250</v>
      </c>
      <c r="AJ124" t="s">
        <v>292</v>
      </c>
      <c r="AM124" t="s">
        <v>296</v>
      </c>
      <c r="AN124" t="s">
        <v>297</v>
      </c>
      <c r="AO124" t="s">
        <v>1348</v>
      </c>
      <c r="AP124" t="s">
        <v>1738</v>
      </c>
      <c r="AQ124" t="s">
        <v>899</v>
      </c>
      <c r="CR124" t="s">
        <v>299</v>
      </c>
      <c r="CS124" t="s">
        <v>292</v>
      </c>
      <c r="CT124" t="s">
        <v>274</v>
      </c>
      <c r="CU124" t="s">
        <v>274</v>
      </c>
      <c r="CV124" t="s">
        <v>274</v>
      </c>
      <c r="EW124">
        <v>4</v>
      </c>
      <c r="EX124" t="s">
        <v>258</v>
      </c>
      <c r="EY124" t="s">
        <v>300</v>
      </c>
      <c r="EZ124" t="s">
        <v>258</v>
      </c>
      <c r="FA124" t="s">
        <v>258</v>
      </c>
      <c r="FR124" t="s">
        <v>261</v>
      </c>
      <c r="FS124" t="s">
        <v>259</v>
      </c>
      <c r="FT124">
        <v>7</v>
      </c>
      <c r="FU124" t="s">
        <v>1739</v>
      </c>
      <c r="GL124" t="s">
        <v>302</v>
      </c>
      <c r="GM124" t="s">
        <v>259</v>
      </c>
      <c r="GN124" t="s">
        <v>302</v>
      </c>
      <c r="GO124" t="s">
        <v>302</v>
      </c>
      <c r="HF124" t="s">
        <v>1011</v>
      </c>
      <c r="HG124" t="s">
        <v>304</v>
      </c>
      <c r="HH124" t="s">
        <v>741</v>
      </c>
      <c r="HI124" t="s">
        <v>332</v>
      </c>
      <c r="HZ124" t="s">
        <v>259</v>
      </c>
      <c r="IA124" t="s">
        <v>307</v>
      </c>
      <c r="IB124" t="s">
        <v>1740</v>
      </c>
      <c r="IC124" t="s">
        <v>899</v>
      </c>
    </row>
    <row r="125" spans="1:248" hidden="1" x14ac:dyDescent="0.3">
      <c r="A125">
        <v>1447876</v>
      </c>
      <c r="B125" t="s">
        <v>1741</v>
      </c>
      <c r="C125">
        <v>1</v>
      </c>
      <c r="E125" t="s">
        <v>3312</v>
      </c>
      <c r="F125">
        <v>2</v>
      </c>
      <c r="G125">
        <v>0</v>
      </c>
      <c r="H125">
        <v>0</v>
      </c>
      <c r="I125">
        <v>2015</v>
      </c>
      <c r="J125" s="3">
        <v>67.5</v>
      </c>
      <c r="K125" s="3">
        <v>74.25</v>
      </c>
      <c r="L125">
        <f t="shared" si="19"/>
        <v>2</v>
      </c>
      <c r="M125">
        <v>2017</v>
      </c>
      <c r="N125">
        <f>COUNTIFS(CR125:EV125,"=university")</f>
        <v>2</v>
      </c>
      <c r="O125">
        <v>0</v>
      </c>
      <c r="P125">
        <f>COUNTIFS(CR125:EV125,"=*government**")</f>
        <v>1</v>
      </c>
      <c r="Q125">
        <f t="shared" si="31"/>
        <v>1</v>
      </c>
      <c r="R125">
        <f>COUNTIF(CR125:EV125,"*angel*")</f>
        <v>0</v>
      </c>
      <c r="S125">
        <f>COUNTIF(CR125:EV125,"*family_office*")</f>
        <v>0</v>
      </c>
      <c r="T125">
        <v>0</v>
      </c>
      <c r="U125">
        <f>COUNTIF(CR125:EV125,"*accelerator*")</f>
        <v>2</v>
      </c>
      <c r="V125">
        <f>COUNTIF(CR125:EV125,"*corporate*")</f>
        <v>3</v>
      </c>
      <c r="W125">
        <f t="shared" si="20"/>
        <v>1</v>
      </c>
      <c r="X125">
        <f>COUNTIF(CR125:EV125,"*crowdfunding*")</f>
        <v>0</v>
      </c>
      <c r="Y125">
        <f>COUNTIF(CR125:EV125,"*venture_capital*")</f>
        <v>9</v>
      </c>
      <c r="Z125">
        <v>12</v>
      </c>
      <c r="AA125">
        <f t="shared" si="21"/>
        <v>1</v>
      </c>
      <c r="AB125">
        <f t="shared" si="22"/>
        <v>1</v>
      </c>
      <c r="AC125">
        <f t="shared" si="23"/>
        <v>0</v>
      </c>
      <c r="AD125">
        <f t="shared" si="24"/>
        <v>0</v>
      </c>
      <c r="AE125">
        <f t="shared" si="25"/>
        <v>0</v>
      </c>
      <c r="AF125">
        <f t="shared" si="26"/>
        <v>0</v>
      </c>
      <c r="AG125">
        <f t="shared" si="27"/>
        <v>0</v>
      </c>
      <c r="AH125">
        <f t="shared" si="28"/>
        <v>0</v>
      </c>
      <c r="AI125" t="s">
        <v>250</v>
      </c>
      <c r="AJ125" t="s">
        <v>292</v>
      </c>
      <c r="AM125" t="s">
        <v>1742</v>
      </c>
      <c r="AN125" t="s">
        <v>1743</v>
      </c>
      <c r="AO125" t="s">
        <v>1744</v>
      </c>
      <c r="AP125" t="s">
        <v>1745</v>
      </c>
      <c r="AQ125" t="s">
        <v>335</v>
      </c>
      <c r="AR125" t="s">
        <v>571</v>
      </c>
      <c r="AS125" t="s">
        <v>1746</v>
      </c>
      <c r="AT125" t="s">
        <v>1219</v>
      </c>
      <c r="AU125" t="s">
        <v>1591</v>
      </c>
      <c r="AV125" t="s">
        <v>831</v>
      </c>
      <c r="AW125" t="s">
        <v>1747</v>
      </c>
      <c r="AX125" t="s">
        <v>1748</v>
      </c>
      <c r="AY125" t="s">
        <v>1749</v>
      </c>
      <c r="AZ125" t="s">
        <v>1355</v>
      </c>
      <c r="BA125" t="s">
        <v>1619</v>
      </c>
      <c r="BB125" t="s">
        <v>1750</v>
      </c>
      <c r="BC125" t="s">
        <v>834</v>
      </c>
      <c r="BD125" t="s">
        <v>1751</v>
      </c>
      <c r="CR125" t="s">
        <v>273</v>
      </c>
      <c r="CS125" t="s">
        <v>292</v>
      </c>
      <c r="CT125" t="s">
        <v>254</v>
      </c>
      <c r="CU125" t="s">
        <v>254</v>
      </c>
      <c r="CV125" t="s">
        <v>299</v>
      </c>
      <c r="CW125" t="s">
        <v>274</v>
      </c>
      <c r="CX125" t="s">
        <v>273</v>
      </c>
      <c r="CY125" t="s">
        <v>274</v>
      </c>
      <c r="CZ125" t="s">
        <v>256</v>
      </c>
      <c r="DA125" t="s">
        <v>274</v>
      </c>
      <c r="DB125" t="s">
        <v>274</v>
      </c>
      <c r="DC125" t="s">
        <v>273</v>
      </c>
      <c r="DD125" t="s">
        <v>292</v>
      </c>
      <c r="DE125" t="s">
        <v>274</v>
      </c>
      <c r="DF125" t="s">
        <v>273</v>
      </c>
      <c r="DG125" t="s">
        <v>324</v>
      </c>
      <c r="DH125" t="s">
        <v>324</v>
      </c>
      <c r="DI125" t="s">
        <v>324</v>
      </c>
      <c r="EW125">
        <v>5</v>
      </c>
      <c r="EX125" t="s">
        <v>258</v>
      </c>
      <c r="EY125" t="s">
        <v>278</v>
      </c>
      <c r="EZ125" t="s">
        <v>277</v>
      </c>
      <c r="FA125" t="s">
        <v>277</v>
      </c>
      <c r="FB125" t="s">
        <v>348</v>
      </c>
      <c r="FR125" t="s">
        <v>636</v>
      </c>
      <c r="FS125" t="s">
        <v>281</v>
      </c>
      <c r="FT125" t="s">
        <v>1752</v>
      </c>
      <c r="FU125">
        <v>11</v>
      </c>
      <c r="FV125">
        <v>58</v>
      </c>
      <c r="GL125" t="s">
        <v>302</v>
      </c>
      <c r="GM125" t="s">
        <v>302</v>
      </c>
      <c r="GN125" t="s">
        <v>262</v>
      </c>
      <c r="GO125" t="s">
        <v>302</v>
      </c>
      <c r="GP125" t="s">
        <v>262</v>
      </c>
      <c r="HF125" s="5" t="s">
        <v>610</v>
      </c>
      <c r="HG125" s="5">
        <v>43160</v>
      </c>
      <c r="HH125" t="s">
        <v>542</v>
      </c>
      <c r="HI125" s="5" t="s">
        <v>870</v>
      </c>
      <c r="HJ125" s="5">
        <v>44958</v>
      </c>
      <c r="HZ125" t="s">
        <v>259</v>
      </c>
      <c r="IA125" t="s">
        <v>335</v>
      </c>
      <c r="IB125" t="s">
        <v>1753</v>
      </c>
      <c r="IC125" t="s">
        <v>1754</v>
      </c>
      <c r="ID125" t="s">
        <v>1755</v>
      </c>
    </row>
    <row r="126" spans="1:248" hidden="1" x14ac:dyDescent="0.3">
      <c r="A126">
        <v>3491843</v>
      </c>
      <c r="B126" t="s">
        <v>1756</v>
      </c>
      <c r="C126">
        <v>1</v>
      </c>
      <c r="E126" t="s">
        <v>3306</v>
      </c>
      <c r="F126">
        <v>2</v>
      </c>
      <c r="G126">
        <v>0</v>
      </c>
      <c r="H126">
        <v>0</v>
      </c>
      <c r="I126">
        <v>2021</v>
      </c>
      <c r="J126" s="3">
        <v>45.3</v>
      </c>
      <c r="K126" s="3">
        <v>49.83</v>
      </c>
      <c r="L126">
        <f t="shared" si="19"/>
        <v>0</v>
      </c>
      <c r="M126">
        <v>2021</v>
      </c>
      <c r="N126">
        <f>COUNTIFS(CR126:EV126,"=university")</f>
        <v>0</v>
      </c>
      <c r="O126">
        <v>0</v>
      </c>
      <c r="P126">
        <f>COUNTIFS(CR126:EV126,"=*government**")</f>
        <v>1</v>
      </c>
      <c r="Q126">
        <f t="shared" si="31"/>
        <v>0</v>
      </c>
      <c r="R126">
        <f>COUNTIF(CR126:EV126,"*angel*")</f>
        <v>1</v>
      </c>
      <c r="S126">
        <f>COUNTIF(CR126:EV126,"*family_office*")</f>
        <v>1</v>
      </c>
      <c r="T126">
        <v>2</v>
      </c>
      <c r="U126">
        <f>COUNTIF(CR126:EV126,"*accelerator*")</f>
        <v>2</v>
      </c>
      <c r="V126">
        <f>COUNTIF(CR126:EV126,"*corporate*")</f>
        <v>1</v>
      </c>
      <c r="W126">
        <f t="shared" si="20"/>
        <v>2</v>
      </c>
      <c r="X126">
        <f>COUNTIF(CR126:EV126,"*crowdfunding*")</f>
        <v>0</v>
      </c>
      <c r="Y126">
        <f>COUNTIF(CR126:EV126,"*venture_capital*")</f>
        <v>14</v>
      </c>
      <c r="Z126">
        <v>13</v>
      </c>
      <c r="AA126">
        <f t="shared" si="21"/>
        <v>1</v>
      </c>
      <c r="AB126">
        <f t="shared" si="22"/>
        <v>1</v>
      </c>
      <c r="AC126">
        <f t="shared" si="23"/>
        <v>1</v>
      </c>
      <c r="AD126">
        <f t="shared" si="24"/>
        <v>0</v>
      </c>
      <c r="AE126">
        <f t="shared" si="25"/>
        <v>0</v>
      </c>
      <c r="AF126">
        <f t="shared" si="26"/>
        <v>0</v>
      </c>
      <c r="AG126">
        <f t="shared" si="27"/>
        <v>0</v>
      </c>
      <c r="AH126">
        <f t="shared" si="28"/>
        <v>0</v>
      </c>
      <c r="AI126" t="s">
        <v>366</v>
      </c>
      <c r="AJ126" t="s">
        <v>250</v>
      </c>
      <c r="AK126" t="s">
        <v>292</v>
      </c>
      <c r="AM126" t="s">
        <v>1757</v>
      </c>
      <c r="AN126" t="s">
        <v>1569</v>
      </c>
      <c r="AO126" t="s">
        <v>1359</v>
      </c>
      <c r="AP126" t="s">
        <v>1063</v>
      </c>
      <c r="AQ126" t="s">
        <v>369</v>
      </c>
      <c r="AR126" t="s">
        <v>1687</v>
      </c>
      <c r="AS126" t="s">
        <v>1571</v>
      </c>
      <c r="AT126" t="s">
        <v>1378</v>
      </c>
      <c r="AU126" t="s">
        <v>296</v>
      </c>
      <c r="AV126" t="s">
        <v>297</v>
      </c>
      <c r="AW126" t="s">
        <v>1758</v>
      </c>
      <c r="AX126" t="s">
        <v>1006</v>
      </c>
      <c r="AY126" t="s">
        <v>1759</v>
      </c>
      <c r="AZ126" t="s">
        <v>1760</v>
      </c>
      <c r="BA126" t="s">
        <v>1761</v>
      </c>
      <c r="BB126" t="s">
        <v>1762</v>
      </c>
      <c r="BC126" t="s">
        <v>1763</v>
      </c>
      <c r="BD126" t="s">
        <v>842</v>
      </c>
      <c r="BE126" t="s">
        <v>1764</v>
      </c>
      <c r="BF126" t="s">
        <v>1765</v>
      </c>
      <c r="BG126" t="s">
        <v>1766</v>
      </c>
      <c r="BH126" t="s">
        <v>1074</v>
      </c>
      <c r="CR126" t="s">
        <v>274</v>
      </c>
      <c r="CS126" t="s">
        <v>374</v>
      </c>
      <c r="CT126" t="s">
        <v>274</v>
      </c>
      <c r="CU126" t="s">
        <v>256</v>
      </c>
      <c r="CV126" t="s">
        <v>373</v>
      </c>
      <c r="CW126" t="s">
        <v>274</v>
      </c>
      <c r="CX126" t="s">
        <v>274</v>
      </c>
      <c r="CY126" t="s">
        <v>274</v>
      </c>
      <c r="CZ126" t="s">
        <v>299</v>
      </c>
      <c r="DA126" t="s">
        <v>292</v>
      </c>
      <c r="DB126" t="s">
        <v>274</v>
      </c>
      <c r="DC126" t="s">
        <v>273</v>
      </c>
      <c r="DD126" t="s">
        <v>274</v>
      </c>
      <c r="DE126" t="s">
        <v>324</v>
      </c>
      <c r="DF126" t="s">
        <v>256</v>
      </c>
      <c r="DG126" t="s">
        <v>274</v>
      </c>
      <c r="DH126" t="s">
        <v>274</v>
      </c>
      <c r="DI126" t="s">
        <v>274</v>
      </c>
      <c r="DJ126" t="s">
        <v>274</v>
      </c>
      <c r="DK126" t="s">
        <v>274</v>
      </c>
      <c r="DL126" t="s">
        <v>423</v>
      </c>
      <c r="DM126" t="s">
        <v>274</v>
      </c>
      <c r="EW126">
        <v>4</v>
      </c>
      <c r="EX126" t="s">
        <v>258</v>
      </c>
      <c r="EY126" t="s">
        <v>300</v>
      </c>
      <c r="EZ126" t="s">
        <v>347</v>
      </c>
      <c r="FA126" t="s">
        <v>601</v>
      </c>
      <c r="FR126" t="s">
        <v>1767</v>
      </c>
      <c r="FS126" t="s">
        <v>259</v>
      </c>
      <c r="FT126">
        <v>40</v>
      </c>
      <c r="FU126" t="s">
        <v>259</v>
      </c>
      <c r="GL126" t="s">
        <v>302</v>
      </c>
      <c r="GM126" t="s">
        <v>259</v>
      </c>
      <c r="GN126" t="s">
        <v>302</v>
      </c>
      <c r="GO126" t="s">
        <v>259</v>
      </c>
      <c r="HF126" s="5">
        <v>44501</v>
      </c>
      <c r="HG126" t="s">
        <v>304</v>
      </c>
      <c r="HH126" s="5">
        <v>44958</v>
      </c>
      <c r="HI126" t="s">
        <v>305</v>
      </c>
      <c r="HZ126" t="s">
        <v>1768</v>
      </c>
      <c r="IA126" t="s">
        <v>307</v>
      </c>
      <c r="IB126" t="s">
        <v>1769</v>
      </c>
      <c r="IC126" t="s">
        <v>1074</v>
      </c>
    </row>
    <row r="127" spans="1:248" hidden="1" x14ac:dyDescent="0.3">
      <c r="A127">
        <v>885049</v>
      </c>
      <c r="B127" t="s">
        <v>1770</v>
      </c>
      <c r="C127">
        <v>1</v>
      </c>
      <c r="E127" t="s">
        <v>3310</v>
      </c>
      <c r="F127">
        <v>2</v>
      </c>
      <c r="G127">
        <v>1</v>
      </c>
      <c r="H127">
        <v>2</v>
      </c>
      <c r="I127">
        <v>2014</v>
      </c>
      <c r="J127" s="3">
        <v>37.58</v>
      </c>
      <c r="K127" s="3">
        <v>41.34</v>
      </c>
      <c r="L127">
        <f t="shared" si="19"/>
        <v>1</v>
      </c>
      <c r="M127">
        <v>2015</v>
      </c>
      <c r="N127">
        <f t="shared" si="29"/>
        <v>0</v>
      </c>
      <c r="O127">
        <v>0</v>
      </c>
      <c r="P127">
        <f t="shared" si="30"/>
        <v>5</v>
      </c>
      <c r="Q127">
        <f t="shared" si="31"/>
        <v>1</v>
      </c>
      <c r="R127">
        <f t="shared" si="32"/>
        <v>0</v>
      </c>
      <c r="S127">
        <f t="shared" si="33"/>
        <v>0</v>
      </c>
      <c r="T127">
        <v>0</v>
      </c>
      <c r="U127">
        <f t="shared" si="34"/>
        <v>2</v>
      </c>
      <c r="V127">
        <f t="shared" si="35"/>
        <v>8</v>
      </c>
      <c r="W127">
        <f t="shared" si="20"/>
        <v>0</v>
      </c>
      <c r="X127">
        <f t="shared" si="36"/>
        <v>0</v>
      </c>
      <c r="Y127">
        <f t="shared" si="37"/>
        <v>6</v>
      </c>
      <c r="Z127">
        <v>6</v>
      </c>
      <c r="AA127">
        <f t="shared" si="21"/>
        <v>1</v>
      </c>
      <c r="AB127">
        <f t="shared" si="22"/>
        <v>1</v>
      </c>
      <c r="AC127">
        <f t="shared" si="23"/>
        <v>0</v>
      </c>
      <c r="AD127">
        <f t="shared" si="24"/>
        <v>0</v>
      </c>
      <c r="AE127">
        <f t="shared" si="25"/>
        <v>0</v>
      </c>
      <c r="AF127">
        <f t="shared" si="26"/>
        <v>0</v>
      </c>
      <c r="AG127">
        <f t="shared" si="27"/>
        <v>0</v>
      </c>
      <c r="AH127">
        <f t="shared" si="28"/>
        <v>0</v>
      </c>
      <c r="AI127" t="s">
        <v>250</v>
      </c>
      <c r="AJ127" t="s">
        <v>292</v>
      </c>
      <c r="AM127" t="s">
        <v>1771</v>
      </c>
      <c r="AN127" t="s">
        <v>1772</v>
      </c>
      <c r="AO127" t="s">
        <v>1773</v>
      </c>
      <c r="AP127" t="s">
        <v>1774</v>
      </c>
      <c r="AQ127" t="s">
        <v>1775</v>
      </c>
      <c r="AR127" t="s">
        <v>1776</v>
      </c>
      <c r="AS127" t="s">
        <v>1777</v>
      </c>
      <c r="AT127" t="s">
        <v>1778</v>
      </c>
      <c r="AU127" t="s">
        <v>1779</v>
      </c>
      <c r="AV127" t="s">
        <v>335</v>
      </c>
      <c r="AW127" t="s">
        <v>1780</v>
      </c>
      <c r="AX127" t="s">
        <v>556</v>
      </c>
      <c r="AY127" t="s">
        <v>1781</v>
      </c>
      <c r="AZ127" t="s">
        <v>1379</v>
      </c>
      <c r="BA127" t="s">
        <v>1782</v>
      </c>
      <c r="BB127" t="s">
        <v>1729</v>
      </c>
      <c r="BC127" t="s">
        <v>1783</v>
      </c>
      <c r="BD127" t="s">
        <v>1784</v>
      </c>
      <c r="BE127" t="s">
        <v>296</v>
      </c>
      <c r="BF127" t="s">
        <v>297</v>
      </c>
      <c r="CR127" t="s">
        <v>323</v>
      </c>
      <c r="CS127" t="s">
        <v>978</v>
      </c>
      <c r="CT127" t="s">
        <v>323</v>
      </c>
      <c r="CU127" t="s">
        <v>274</v>
      </c>
      <c r="CV127" t="s">
        <v>292</v>
      </c>
      <c r="CW127" t="s">
        <v>323</v>
      </c>
      <c r="CX127" t="s">
        <v>274</v>
      </c>
      <c r="CY127" t="s">
        <v>299</v>
      </c>
      <c r="CZ127" t="s">
        <v>299</v>
      </c>
      <c r="DA127" t="s">
        <v>299</v>
      </c>
      <c r="DB127" t="s">
        <v>274</v>
      </c>
      <c r="DC127" t="s">
        <v>324</v>
      </c>
      <c r="DD127" t="s">
        <v>324</v>
      </c>
      <c r="DE127" t="s">
        <v>299</v>
      </c>
      <c r="DF127" t="s">
        <v>273</v>
      </c>
      <c r="DG127" t="s">
        <v>274</v>
      </c>
      <c r="DH127" t="s">
        <v>324</v>
      </c>
      <c r="DI127" t="s">
        <v>324</v>
      </c>
      <c r="DJ127" t="s">
        <v>299</v>
      </c>
      <c r="DK127" t="s">
        <v>292</v>
      </c>
      <c r="EW127">
        <v>15</v>
      </c>
      <c r="EX127" t="s">
        <v>258</v>
      </c>
      <c r="EY127" t="s">
        <v>278</v>
      </c>
      <c r="EZ127" t="s">
        <v>278</v>
      </c>
      <c r="FA127" t="s">
        <v>278</v>
      </c>
      <c r="FB127" t="s">
        <v>258</v>
      </c>
      <c r="FC127" t="s">
        <v>277</v>
      </c>
      <c r="FD127" t="s">
        <v>278</v>
      </c>
      <c r="FE127" t="s">
        <v>278</v>
      </c>
      <c r="FF127" t="s">
        <v>278</v>
      </c>
      <c r="FG127" t="s">
        <v>278</v>
      </c>
      <c r="FH127" t="s">
        <v>278</v>
      </c>
      <c r="FI127" t="s">
        <v>279</v>
      </c>
      <c r="FJ127" t="s">
        <v>279</v>
      </c>
      <c r="FK127" t="s">
        <v>279</v>
      </c>
      <c r="FL127" t="s">
        <v>300</v>
      </c>
      <c r="FR127" t="s">
        <v>259</v>
      </c>
      <c r="FS127" t="s">
        <v>903</v>
      </c>
      <c r="FT127" t="s">
        <v>903</v>
      </c>
      <c r="FU127" t="s">
        <v>281</v>
      </c>
      <c r="FV127" t="s">
        <v>904</v>
      </c>
      <c r="FW127" t="s">
        <v>352</v>
      </c>
      <c r="FX127" t="s">
        <v>1785</v>
      </c>
      <c r="FY127" t="s">
        <v>439</v>
      </c>
      <c r="FZ127" t="s">
        <v>1166</v>
      </c>
      <c r="GA127" t="s">
        <v>281</v>
      </c>
      <c r="GB127" t="s">
        <v>1211</v>
      </c>
      <c r="GC127">
        <v>14</v>
      </c>
      <c r="GD127" t="s">
        <v>1786</v>
      </c>
      <c r="GE127" t="s">
        <v>259</v>
      </c>
      <c r="GF127" t="s">
        <v>259</v>
      </c>
      <c r="GL127" t="s">
        <v>259</v>
      </c>
      <c r="GM127" t="s">
        <v>302</v>
      </c>
      <c r="GN127" t="s">
        <v>302</v>
      </c>
      <c r="GO127" t="s">
        <v>302</v>
      </c>
      <c r="GP127" t="s">
        <v>302</v>
      </c>
      <c r="GQ127" t="s">
        <v>302</v>
      </c>
      <c r="GR127" t="s">
        <v>302</v>
      </c>
      <c r="GS127" t="s">
        <v>302</v>
      </c>
      <c r="GT127" t="s">
        <v>302</v>
      </c>
      <c r="GU127" t="s">
        <v>302</v>
      </c>
      <c r="GV127" t="s">
        <v>302</v>
      </c>
      <c r="GW127" t="s">
        <v>302</v>
      </c>
      <c r="GX127" t="s">
        <v>302</v>
      </c>
      <c r="GY127" t="s">
        <v>259</v>
      </c>
      <c r="GZ127" t="s">
        <v>259</v>
      </c>
      <c r="HF127" t="s">
        <v>515</v>
      </c>
      <c r="HG127" t="s">
        <v>515</v>
      </c>
      <c r="HH127" t="s">
        <v>515</v>
      </c>
      <c r="HI127" s="5" t="s">
        <v>640</v>
      </c>
      <c r="HJ127" s="5">
        <v>42401</v>
      </c>
      <c r="HK127" s="5">
        <v>42675</v>
      </c>
      <c r="HL127" s="5">
        <v>42795</v>
      </c>
      <c r="HM127" t="s">
        <v>1149</v>
      </c>
      <c r="HN127" s="5" t="s">
        <v>376</v>
      </c>
      <c r="HO127" s="5" t="s">
        <v>328</v>
      </c>
      <c r="HP127" s="5" t="s">
        <v>358</v>
      </c>
      <c r="HQ127" s="5">
        <v>44287</v>
      </c>
      <c r="HR127" s="5">
        <v>44501</v>
      </c>
      <c r="HS127" s="5">
        <v>44621</v>
      </c>
      <c r="HT127" t="s">
        <v>304</v>
      </c>
      <c r="HZ127" t="s">
        <v>1777</v>
      </c>
      <c r="IA127" t="s">
        <v>1778</v>
      </c>
      <c r="IB127" t="s">
        <v>1779</v>
      </c>
      <c r="IC127" t="s">
        <v>335</v>
      </c>
      <c r="ID127" t="s">
        <v>1780</v>
      </c>
      <c r="IE127" t="s">
        <v>1787</v>
      </c>
      <c r="IF127" t="s">
        <v>335</v>
      </c>
      <c r="IG127" t="s">
        <v>1379</v>
      </c>
      <c r="IH127" t="s">
        <v>1779</v>
      </c>
      <c r="II127" t="s">
        <v>1779</v>
      </c>
      <c r="IJ127" t="s">
        <v>1779</v>
      </c>
      <c r="IK127" t="s">
        <v>1788</v>
      </c>
      <c r="IL127" t="s">
        <v>1788</v>
      </c>
      <c r="IM127" t="s">
        <v>1784</v>
      </c>
      <c r="IN127" t="s">
        <v>307</v>
      </c>
    </row>
    <row r="128" spans="1:248" hidden="1" x14ac:dyDescent="0.3">
      <c r="A128">
        <v>964131</v>
      </c>
      <c r="B128" t="s">
        <v>1789</v>
      </c>
      <c r="D128">
        <v>1</v>
      </c>
      <c r="E128" t="s">
        <v>3312</v>
      </c>
      <c r="F128">
        <v>1</v>
      </c>
      <c r="G128">
        <v>1</v>
      </c>
      <c r="H128">
        <v>0</v>
      </c>
      <c r="I128">
        <v>2013</v>
      </c>
      <c r="J128" s="3">
        <v>4.55</v>
      </c>
      <c r="K128" s="3">
        <v>5.01</v>
      </c>
      <c r="L128">
        <f t="shared" si="19"/>
        <v>2</v>
      </c>
      <c r="M128">
        <v>2015</v>
      </c>
      <c r="N128">
        <f>COUNTIFS(CX128:EV128,"=university")</f>
        <v>0</v>
      </c>
      <c r="O128">
        <v>0</v>
      </c>
      <c r="P128">
        <f>COUNTIFS(CX128:EV128,"=*government**")</f>
        <v>0</v>
      </c>
      <c r="Q128">
        <f>COUNTIFS(AS128:CQ128,"=*European Innovation Council*")</f>
        <v>0</v>
      </c>
      <c r="R128">
        <f>COUNTIF(CX128:EV128,"*angel*")</f>
        <v>0</v>
      </c>
      <c r="S128">
        <f>COUNTIF(CX128:EV128,"*family_office*")</f>
        <v>0</v>
      </c>
      <c r="T128">
        <v>0</v>
      </c>
      <c r="U128">
        <f>COUNTIF(CX128:EV128,"*accelerator*")</f>
        <v>0</v>
      </c>
      <c r="V128">
        <f>COUNTIF(CX128:EV128,"*corporate*")</f>
        <v>0</v>
      </c>
      <c r="W128">
        <f t="shared" si="20"/>
        <v>0</v>
      </c>
      <c r="X128">
        <f>COUNTIF(CX128:EV128,"*crowdfunding*")</f>
        <v>0</v>
      </c>
      <c r="Y128">
        <f>COUNTIF(CX128:EV128,"*venture_capital*")</f>
        <v>0</v>
      </c>
      <c r="Z128">
        <v>3</v>
      </c>
      <c r="AA128">
        <f t="shared" si="21"/>
        <v>1</v>
      </c>
      <c r="AB128">
        <f t="shared" si="22"/>
        <v>1</v>
      </c>
      <c r="AC128">
        <f t="shared" si="23"/>
        <v>0</v>
      </c>
      <c r="AD128">
        <f t="shared" si="24"/>
        <v>0</v>
      </c>
      <c r="AE128">
        <f t="shared" si="25"/>
        <v>0</v>
      </c>
      <c r="AF128">
        <f t="shared" si="26"/>
        <v>0</v>
      </c>
      <c r="AG128">
        <f t="shared" si="27"/>
        <v>0</v>
      </c>
      <c r="AH128">
        <f t="shared" si="28"/>
        <v>0</v>
      </c>
      <c r="AI128" t="s">
        <v>250</v>
      </c>
      <c r="AJ128" t="s">
        <v>292</v>
      </c>
      <c r="AM128" t="s">
        <v>1790</v>
      </c>
      <c r="AN128" t="s">
        <v>1791</v>
      </c>
      <c r="AO128" t="s">
        <v>1792</v>
      </c>
      <c r="AP128" t="s">
        <v>1793</v>
      </c>
      <c r="AQ128" t="s">
        <v>1794</v>
      </c>
      <c r="AR128" t="s">
        <v>1795</v>
      </c>
      <c r="CR128" t="s">
        <v>292</v>
      </c>
      <c r="CS128" t="s">
        <v>274</v>
      </c>
      <c r="CT128" t="s">
        <v>324</v>
      </c>
      <c r="CU128" t="s">
        <v>1796</v>
      </c>
      <c r="CV128" t="s">
        <v>274</v>
      </c>
      <c r="CW128" t="s">
        <v>274</v>
      </c>
      <c r="EW128">
        <v>4</v>
      </c>
      <c r="EX128" t="s">
        <v>258</v>
      </c>
      <c r="EY128" t="s">
        <v>258</v>
      </c>
      <c r="EZ128" t="s">
        <v>347</v>
      </c>
      <c r="FA128" t="s">
        <v>348</v>
      </c>
      <c r="FR128" t="s">
        <v>284</v>
      </c>
      <c r="FS128" t="s">
        <v>284</v>
      </c>
      <c r="FT128">
        <v>5</v>
      </c>
      <c r="FU128" t="s">
        <v>259</v>
      </c>
      <c r="GL128" t="s">
        <v>302</v>
      </c>
      <c r="GM128" t="s">
        <v>302</v>
      </c>
      <c r="GN128" t="s">
        <v>262</v>
      </c>
      <c r="GO128" t="s">
        <v>259</v>
      </c>
      <c r="HF128" s="5">
        <v>42309</v>
      </c>
      <c r="HG128" t="s">
        <v>527</v>
      </c>
      <c r="HH128" t="s">
        <v>495</v>
      </c>
      <c r="HI128" s="5" t="s">
        <v>741</v>
      </c>
      <c r="HZ128" t="s">
        <v>259</v>
      </c>
      <c r="IA128" t="s">
        <v>259</v>
      </c>
      <c r="IB128" t="s">
        <v>1797</v>
      </c>
      <c r="IC128" t="s">
        <v>1798</v>
      </c>
    </row>
    <row r="129" spans="1:245" hidden="1" x14ac:dyDescent="0.3">
      <c r="A129">
        <v>873010</v>
      </c>
      <c r="B129" t="s">
        <v>1799</v>
      </c>
      <c r="D129">
        <v>1</v>
      </c>
      <c r="E129" t="s">
        <v>3312</v>
      </c>
      <c r="F129">
        <v>3</v>
      </c>
      <c r="G129">
        <v>0</v>
      </c>
      <c r="H129">
        <v>0</v>
      </c>
      <c r="I129">
        <v>2016</v>
      </c>
      <c r="J129" s="3">
        <v>1.75</v>
      </c>
      <c r="K129" s="3">
        <v>1.93</v>
      </c>
      <c r="L129">
        <f t="shared" si="19"/>
        <v>4</v>
      </c>
      <c r="M129">
        <v>2020</v>
      </c>
      <c r="N129">
        <f t="shared" si="29"/>
        <v>0</v>
      </c>
      <c r="O129">
        <v>0</v>
      </c>
      <c r="P129">
        <f t="shared" si="30"/>
        <v>0</v>
      </c>
      <c r="Q129">
        <f t="shared" si="31"/>
        <v>0</v>
      </c>
      <c r="R129">
        <f t="shared" si="32"/>
        <v>0</v>
      </c>
      <c r="S129">
        <f t="shared" si="33"/>
        <v>0</v>
      </c>
      <c r="T129">
        <v>0</v>
      </c>
      <c r="U129">
        <f t="shared" si="34"/>
        <v>5</v>
      </c>
      <c r="V129">
        <f t="shared" si="35"/>
        <v>3</v>
      </c>
      <c r="W129">
        <f t="shared" si="20"/>
        <v>0</v>
      </c>
      <c r="X129">
        <f t="shared" si="36"/>
        <v>0</v>
      </c>
      <c r="Y129">
        <f t="shared" si="37"/>
        <v>6</v>
      </c>
      <c r="Z129">
        <v>6</v>
      </c>
      <c r="AA129">
        <f t="shared" si="21"/>
        <v>1</v>
      </c>
      <c r="AB129">
        <f t="shared" si="22"/>
        <v>1</v>
      </c>
      <c r="AC129">
        <f t="shared" si="23"/>
        <v>0</v>
      </c>
      <c r="AD129">
        <f t="shared" si="24"/>
        <v>0</v>
      </c>
      <c r="AE129">
        <f t="shared" si="25"/>
        <v>0</v>
      </c>
      <c r="AF129">
        <f t="shared" si="26"/>
        <v>0</v>
      </c>
      <c r="AG129">
        <f t="shared" si="27"/>
        <v>0</v>
      </c>
      <c r="AH129">
        <f t="shared" si="28"/>
        <v>0</v>
      </c>
      <c r="AI129" t="s">
        <v>250</v>
      </c>
      <c r="AJ129" t="s">
        <v>292</v>
      </c>
      <c r="AM129" t="s">
        <v>1800</v>
      </c>
      <c r="AN129" t="s">
        <v>1041</v>
      </c>
      <c r="AO129" t="s">
        <v>674</v>
      </c>
      <c r="AP129" t="s">
        <v>312</v>
      </c>
      <c r="AQ129" t="s">
        <v>1801</v>
      </c>
      <c r="AR129" t="s">
        <v>315</v>
      </c>
      <c r="AS129" t="s">
        <v>673</v>
      </c>
      <c r="AT129" t="s">
        <v>1802</v>
      </c>
      <c r="AU129" t="s">
        <v>1803</v>
      </c>
      <c r="AV129" t="s">
        <v>1804</v>
      </c>
      <c r="AW129" t="s">
        <v>1805</v>
      </c>
      <c r="AX129" t="s">
        <v>1806</v>
      </c>
      <c r="AY129" t="s">
        <v>1807</v>
      </c>
      <c r="AZ129" t="s">
        <v>1808</v>
      </c>
      <c r="CR129" t="s">
        <v>292</v>
      </c>
      <c r="CS129" t="s">
        <v>292</v>
      </c>
      <c r="CT129" t="s">
        <v>292</v>
      </c>
      <c r="CU129" t="s">
        <v>274</v>
      </c>
      <c r="CV129" t="s">
        <v>274</v>
      </c>
      <c r="CW129" t="s">
        <v>292</v>
      </c>
      <c r="CX129" t="s">
        <v>292</v>
      </c>
      <c r="CY129" t="s">
        <v>274</v>
      </c>
      <c r="CZ129" t="s">
        <v>324</v>
      </c>
      <c r="DA129" t="s">
        <v>274</v>
      </c>
      <c r="DB129" t="s">
        <v>978</v>
      </c>
      <c r="DC129" t="s">
        <v>274</v>
      </c>
      <c r="DD129" t="s">
        <v>324</v>
      </c>
      <c r="DE129" t="s">
        <v>474</v>
      </c>
      <c r="EW129">
        <v>3</v>
      </c>
      <c r="EX129" t="s">
        <v>278</v>
      </c>
      <c r="EY129" t="s">
        <v>258</v>
      </c>
      <c r="EZ129" t="s">
        <v>277</v>
      </c>
      <c r="FR129" t="s">
        <v>584</v>
      </c>
      <c r="FS129" t="s">
        <v>351</v>
      </c>
      <c r="FT129" t="s">
        <v>259</v>
      </c>
      <c r="GL129" t="s">
        <v>262</v>
      </c>
      <c r="GM129" t="s">
        <v>262</v>
      </c>
      <c r="GN129" t="s">
        <v>259</v>
      </c>
      <c r="HF129" s="5">
        <v>44136</v>
      </c>
      <c r="HG129" s="5">
        <v>44652</v>
      </c>
      <c r="HH129" s="5" t="s">
        <v>740</v>
      </c>
      <c r="HZ129" t="s">
        <v>673</v>
      </c>
      <c r="IA129" t="s">
        <v>1809</v>
      </c>
      <c r="IB129" t="s">
        <v>1808</v>
      </c>
    </row>
    <row r="130" spans="1:245" x14ac:dyDescent="0.3">
      <c r="A130">
        <v>863705</v>
      </c>
      <c r="B130" t="s">
        <v>1810</v>
      </c>
      <c r="C130">
        <v>1</v>
      </c>
      <c r="E130" t="s">
        <v>3309</v>
      </c>
      <c r="F130">
        <v>2</v>
      </c>
      <c r="G130">
        <v>0</v>
      </c>
      <c r="H130">
        <v>0</v>
      </c>
      <c r="I130">
        <v>2015</v>
      </c>
      <c r="J130" s="3">
        <v>358.86</v>
      </c>
      <c r="K130" s="3">
        <v>394.75</v>
      </c>
      <c r="L130">
        <f t="shared" si="19"/>
        <v>0</v>
      </c>
      <c r="M130">
        <v>2015</v>
      </c>
      <c r="N130">
        <f t="shared" si="29"/>
        <v>1</v>
      </c>
      <c r="O130">
        <v>0</v>
      </c>
      <c r="P130">
        <f t="shared" si="30"/>
        <v>3</v>
      </c>
      <c r="Q130">
        <f t="shared" si="31"/>
        <v>0</v>
      </c>
      <c r="R130">
        <f t="shared" si="32"/>
        <v>1</v>
      </c>
      <c r="S130">
        <f t="shared" si="33"/>
        <v>1</v>
      </c>
      <c r="T130">
        <v>2</v>
      </c>
      <c r="U130">
        <f t="shared" si="34"/>
        <v>2</v>
      </c>
      <c r="V130">
        <f t="shared" si="35"/>
        <v>6</v>
      </c>
      <c r="W130">
        <f t="shared" si="20"/>
        <v>1</v>
      </c>
      <c r="X130">
        <f t="shared" si="36"/>
        <v>0</v>
      </c>
      <c r="Y130">
        <f t="shared" si="37"/>
        <v>25</v>
      </c>
      <c r="Z130">
        <v>25</v>
      </c>
      <c r="AA130">
        <f t="shared" si="21"/>
        <v>1</v>
      </c>
      <c r="AB130">
        <f t="shared" si="22"/>
        <v>1</v>
      </c>
      <c r="AC130">
        <f t="shared" si="23"/>
        <v>1</v>
      </c>
      <c r="AD130">
        <f t="shared" si="24"/>
        <v>0</v>
      </c>
      <c r="AE130">
        <f t="shared" si="25"/>
        <v>0</v>
      </c>
      <c r="AF130">
        <f t="shared" si="26"/>
        <v>0</v>
      </c>
      <c r="AG130">
        <f t="shared" si="27"/>
        <v>0</v>
      </c>
      <c r="AH130">
        <f t="shared" si="28"/>
        <v>0</v>
      </c>
      <c r="AI130" t="s">
        <v>366</v>
      </c>
      <c r="AJ130" t="s">
        <v>250</v>
      </c>
      <c r="AK130" t="s">
        <v>292</v>
      </c>
      <c r="AM130" t="s">
        <v>1811</v>
      </c>
      <c r="AN130" t="s">
        <v>1453</v>
      </c>
      <c r="AO130" t="s">
        <v>480</v>
      </c>
      <c r="AP130" t="s">
        <v>1812</v>
      </c>
      <c r="AQ130" t="s">
        <v>1813</v>
      </c>
      <c r="AR130" t="s">
        <v>1814</v>
      </c>
      <c r="AS130" t="s">
        <v>1815</v>
      </c>
      <c r="AT130" t="s">
        <v>1680</v>
      </c>
      <c r="AU130" t="s">
        <v>1816</v>
      </c>
      <c r="AV130" t="s">
        <v>404</v>
      </c>
      <c r="AW130" t="s">
        <v>1817</v>
      </c>
      <c r="AX130" t="s">
        <v>1379</v>
      </c>
      <c r="AY130" t="s">
        <v>1295</v>
      </c>
      <c r="AZ130" t="s">
        <v>1431</v>
      </c>
      <c r="BA130" t="s">
        <v>1818</v>
      </c>
      <c r="BB130" t="s">
        <v>1067</v>
      </c>
      <c r="BC130" t="s">
        <v>698</v>
      </c>
      <c r="BD130" t="s">
        <v>1819</v>
      </c>
      <c r="BE130" t="s">
        <v>848</v>
      </c>
      <c r="BF130" t="s">
        <v>1820</v>
      </c>
      <c r="BG130" t="s">
        <v>1821</v>
      </c>
      <c r="BH130" t="s">
        <v>1822</v>
      </c>
      <c r="BI130" t="s">
        <v>394</v>
      </c>
      <c r="BJ130" t="s">
        <v>1121</v>
      </c>
      <c r="BK130" t="s">
        <v>1687</v>
      </c>
      <c r="BL130" t="s">
        <v>1823</v>
      </c>
      <c r="BM130" t="s">
        <v>1824</v>
      </c>
      <c r="BN130" t="s">
        <v>550</v>
      </c>
      <c r="BO130" t="s">
        <v>1825</v>
      </c>
      <c r="BP130" t="s">
        <v>1826</v>
      </c>
      <c r="BQ130" t="s">
        <v>1827</v>
      </c>
      <c r="BR130" t="s">
        <v>1828</v>
      </c>
      <c r="BS130" t="s">
        <v>1658</v>
      </c>
      <c r="BT130" t="s">
        <v>1829</v>
      </c>
      <c r="BU130" t="s">
        <v>648</v>
      </c>
      <c r="BV130" t="s">
        <v>1830</v>
      </c>
      <c r="BW130" t="s">
        <v>1831</v>
      </c>
      <c r="BX130" t="s">
        <v>1832</v>
      </c>
      <c r="BY130" t="s">
        <v>1833</v>
      </c>
      <c r="BZ130" t="s">
        <v>1834</v>
      </c>
      <c r="CA130" t="s">
        <v>1835</v>
      </c>
      <c r="CR130" t="s">
        <v>292</v>
      </c>
      <c r="CS130" t="s">
        <v>274</v>
      </c>
      <c r="CT130" t="s">
        <v>292</v>
      </c>
      <c r="CU130" t="s">
        <v>274</v>
      </c>
      <c r="CV130" t="s">
        <v>324</v>
      </c>
      <c r="CW130" t="s">
        <v>256</v>
      </c>
      <c r="CX130" t="s">
        <v>274</v>
      </c>
      <c r="CY130" t="s">
        <v>273</v>
      </c>
      <c r="CZ130" t="s">
        <v>423</v>
      </c>
      <c r="DA130" t="s">
        <v>274</v>
      </c>
      <c r="DB130" t="s">
        <v>254</v>
      </c>
      <c r="DC130" t="s">
        <v>299</v>
      </c>
      <c r="DD130" t="s">
        <v>274</v>
      </c>
      <c r="DE130" t="s">
        <v>274</v>
      </c>
      <c r="DF130" t="s">
        <v>274</v>
      </c>
      <c r="DG130" t="s">
        <v>374</v>
      </c>
      <c r="DH130" t="s">
        <v>299</v>
      </c>
      <c r="DI130" t="s">
        <v>274</v>
      </c>
      <c r="DJ130" t="s">
        <v>274</v>
      </c>
      <c r="DK130" t="s">
        <v>274</v>
      </c>
      <c r="DL130" t="s">
        <v>274</v>
      </c>
      <c r="DM130" t="s">
        <v>323</v>
      </c>
      <c r="DN130" t="s">
        <v>274</v>
      </c>
      <c r="DO130" t="s">
        <v>274</v>
      </c>
      <c r="DP130" t="s">
        <v>274</v>
      </c>
      <c r="DQ130" t="s">
        <v>273</v>
      </c>
      <c r="DR130" t="s">
        <v>274</v>
      </c>
      <c r="DS130" t="s">
        <v>299</v>
      </c>
      <c r="DT130" t="s">
        <v>274</v>
      </c>
      <c r="DU130" t="s">
        <v>274</v>
      </c>
      <c r="DV130" t="s">
        <v>273</v>
      </c>
      <c r="DW130" t="s">
        <v>1796</v>
      </c>
      <c r="DX130" t="s">
        <v>324</v>
      </c>
      <c r="DY130" t="s">
        <v>324</v>
      </c>
      <c r="DZ130" t="s">
        <v>274</v>
      </c>
      <c r="EA130" t="s">
        <v>324</v>
      </c>
      <c r="EB130" t="s">
        <v>324</v>
      </c>
      <c r="EC130" t="s">
        <v>274</v>
      </c>
      <c r="ED130" t="s">
        <v>274</v>
      </c>
      <c r="EE130" t="s">
        <v>273</v>
      </c>
      <c r="EF130" t="s">
        <v>274</v>
      </c>
      <c r="EW130">
        <v>12</v>
      </c>
      <c r="EX130" t="s">
        <v>257</v>
      </c>
      <c r="EY130" t="s">
        <v>278</v>
      </c>
      <c r="EZ130" t="s">
        <v>347</v>
      </c>
      <c r="FA130" t="s">
        <v>347</v>
      </c>
      <c r="FB130" t="s">
        <v>277</v>
      </c>
      <c r="FC130" t="s">
        <v>348</v>
      </c>
      <c r="FD130" t="s">
        <v>349</v>
      </c>
      <c r="FE130" t="s">
        <v>278</v>
      </c>
      <c r="FF130" t="s">
        <v>700</v>
      </c>
      <c r="FG130" t="s">
        <v>279</v>
      </c>
      <c r="FH130" t="s">
        <v>1836</v>
      </c>
      <c r="FI130" t="s">
        <v>600</v>
      </c>
      <c r="FR130" t="s">
        <v>259</v>
      </c>
      <c r="FS130" t="s">
        <v>1837</v>
      </c>
      <c r="FT130" t="s">
        <v>1477</v>
      </c>
      <c r="FU130">
        <v>13</v>
      </c>
      <c r="FV130" t="s">
        <v>562</v>
      </c>
      <c r="FW130">
        <v>34</v>
      </c>
      <c r="FX130">
        <v>10</v>
      </c>
      <c r="FY130" t="s">
        <v>259</v>
      </c>
      <c r="FZ130">
        <v>87</v>
      </c>
      <c r="GA130">
        <v>19</v>
      </c>
      <c r="GB130">
        <v>136</v>
      </c>
      <c r="GC130">
        <v>93</v>
      </c>
      <c r="GL130" t="s">
        <v>259</v>
      </c>
      <c r="GM130" t="s">
        <v>302</v>
      </c>
      <c r="GN130" t="s">
        <v>262</v>
      </c>
      <c r="GO130" t="s">
        <v>262</v>
      </c>
      <c r="GP130" t="s">
        <v>262</v>
      </c>
      <c r="GQ130" t="s">
        <v>262</v>
      </c>
      <c r="GR130" t="s">
        <v>302</v>
      </c>
      <c r="GS130" t="s">
        <v>259</v>
      </c>
      <c r="GT130" t="s">
        <v>262</v>
      </c>
      <c r="GU130" t="s">
        <v>263</v>
      </c>
      <c r="GV130" t="s">
        <v>262</v>
      </c>
      <c r="GW130" t="s">
        <v>262</v>
      </c>
      <c r="HF130" s="5" t="s">
        <v>515</v>
      </c>
      <c r="HG130" t="s">
        <v>357</v>
      </c>
      <c r="HH130" s="5">
        <v>42309</v>
      </c>
      <c r="HI130" s="5" t="s">
        <v>287</v>
      </c>
      <c r="HJ130" s="5" t="s">
        <v>610</v>
      </c>
      <c r="HK130" s="5" t="s">
        <v>495</v>
      </c>
      <c r="HL130" s="5" t="s">
        <v>484</v>
      </c>
      <c r="HM130" s="5" t="s">
        <v>329</v>
      </c>
      <c r="HN130" s="5" t="s">
        <v>330</v>
      </c>
      <c r="HO130" s="5" t="s">
        <v>289</v>
      </c>
      <c r="HP130" s="5">
        <v>44593</v>
      </c>
      <c r="HQ130" s="5">
        <v>45383</v>
      </c>
      <c r="HZ130" t="s">
        <v>1817</v>
      </c>
      <c r="IA130" t="s">
        <v>1379</v>
      </c>
      <c r="IB130" t="s">
        <v>1838</v>
      </c>
      <c r="IC130" t="s">
        <v>1839</v>
      </c>
      <c r="ID130" t="s">
        <v>394</v>
      </c>
      <c r="IE130" t="s">
        <v>1840</v>
      </c>
      <c r="IF130" t="s">
        <v>698</v>
      </c>
      <c r="IG130" t="s">
        <v>550</v>
      </c>
      <c r="IH130" t="s">
        <v>1841</v>
      </c>
      <c r="II130" t="s">
        <v>394</v>
      </c>
      <c r="IJ130" t="s">
        <v>1842</v>
      </c>
      <c r="IK130" t="s">
        <v>1843</v>
      </c>
    </row>
    <row r="131" spans="1:245" x14ac:dyDescent="0.3">
      <c r="A131">
        <v>1819290</v>
      </c>
      <c r="B131" t="s">
        <v>1844</v>
      </c>
      <c r="C131">
        <v>1</v>
      </c>
      <c r="E131" t="s">
        <v>3310</v>
      </c>
      <c r="F131">
        <v>2</v>
      </c>
      <c r="G131">
        <v>2</v>
      </c>
      <c r="H131">
        <v>0</v>
      </c>
      <c r="I131">
        <v>2019</v>
      </c>
      <c r="J131" s="3">
        <v>5.18</v>
      </c>
      <c r="K131" s="3">
        <v>5.7</v>
      </c>
      <c r="L131">
        <f t="shared" ref="L131:L194" si="38">M131-I131</f>
        <v>1</v>
      </c>
      <c r="M131">
        <v>2020</v>
      </c>
      <c r="N131">
        <f t="shared" si="29"/>
        <v>1</v>
      </c>
      <c r="O131">
        <v>1</v>
      </c>
      <c r="P131">
        <f t="shared" si="30"/>
        <v>3</v>
      </c>
      <c r="Q131">
        <f t="shared" si="31"/>
        <v>0</v>
      </c>
      <c r="R131">
        <f t="shared" si="32"/>
        <v>1</v>
      </c>
      <c r="S131">
        <f t="shared" si="33"/>
        <v>0</v>
      </c>
      <c r="T131">
        <v>0</v>
      </c>
      <c r="U131">
        <f t="shared" si="34"/>
        <v>4</v>
      </c>
      <c r="V131">
        <f t="shared" si="35"/>
        <v>1</v>
      </c>
      <c r="W131">
        <f t="shared" ref="W131:W194" si="39">COUNTIF(CQ131:EU131,"*investment_fund*")</f>
        <v>0</v>
      </c>
      <c r="X131">
        <f t="shared" si="36"/>
        <v>0</v>
      </c>
      <c r="Y131">
        <f t="shared" si="37"/>
        <v>3</v>
      </c>
      <c r="Z131">
        <v>1</v>
      </c>
      <c r="AA131">
        <f t="shared" ref="AA131:AA194" si="40">COUNTIFS(AI131:AL131,"=Venture Capital")</f>
        <v>1</v>
      </c>
      <c r="AB131">
        <f t="shared" ref="AB131:AB194" si="41">COUNTIFS(AI131:AL131,"=accelerator")</f>
        <v>1</v>
      </c>
      <c r="AC131">
        <f t="shared" ref="AC131:AC194" si="42">COUNTIFS(AI131:AL131,"=Angel")</f>
        <v>0</v>
      </c>
      <c r="AD131">
        <f t="shared" ref="AD131:AD194" si="43">COUNTIFS(AI131:AL131,"=bootstrapped")</f>
        <v>0</v>
      </c>
      <c r="AE131">
        <f t="shared" ref="AE131:AE194" si="44">COUNTIFS(AI131:AL131,"=Crowdfunded")</f>
        <v>0</v>
      </c>
      <c r="AF131">
        <f t="shared" ref="AF131:AF194" si="45">COUNTIFS(AI131:AL131,"=Private Equity")</f>
        <v>0</v>
      </c>
      <c r="AG131">
        <f t="shared" ref="AG131:AG194" si="46">COUNTIFS(AI131:AL131,"=Public")</f>
        <v>0</v>
      </c>
      <c r="AH131">
        <f t="shared" ref="AH131:AH194" si="47">COUNTIFS(AI131:AL131,"=Subsidiary")</f>
        <v>0</v>
      </c>
      <c r="AI131" t="s">
        <v>250</v>
      </c>
      <c r="AJ131" t="s">
        <v>292</v>
      </c>
      <c r="AM131" t="s">
        <v>1845</v>
      </c>
      <c r="AN131" t="s">
        <v>878</v>
      </c>
      <c r="AO131" t="s">
        <v>677</v>
      </c>
      <c r="AP131" t="s">
        <v>1846</v>
      </c>
      <c r="AQ131" t="s">
        <v>1847</v>
      </c>
      <c r="AR131" t="s">
        <v>1532</v>
      </c>
      <c r="AS131" t="s">
        <v>296</v>
      </c>
      <c r="AT131" t="s">
        <v>297</v>
      </c>
      <c r="AU131" t="s">
        <v>1848</v>
      </c>
      <c r="AV131" t="s">
        <v>461</v>
      </c>
      <c r="AW131" t="s">
        <v>1849</v>
      </c>
      <c r="AX131" t="s">
        <v>1850</v>
      </c>
      <c r="AY131" t="s">
        <v>1851</v>
      </c>
      <c r="CR131" t="s">
        <v>324</v>
      </c>
      <c r="CS131" t="s">
        <v>292</v>
      </c>
      <c r="CT131" t="s">
        <v>292</v>
      </c>
      <c r="CU131" t="s">
        <v>254</v>
      </c>
      <c r="CV131" t="s">
        <v>292</v>
      </c>
      <c r="CW131" t="s">
        <v>274</v>
      </c>
      <c r="CX131" t="s">
        <v>299</v>
      </c>
      <c r="CY131" t="s">
        <v>292</v>
      </c>
      <c r="CZ131" t="s">
        <v>299</v>
      </c>
      <c r="DA131" t="s">
        <v>275</v>
      </c>
      <c r="DB131" t="s">
        <v>274</v>
      </c>
      <c r="DC131" t="s">
        <v>299</v>
      </c>
      <c r="DD131" t="s">
        <v>274</v>
      </c>
      <c r="EW131">
        <v>7</v>
      </c>
      <c r="EX131" t="s">
        <v>257</v>
      </c>
      <c r="EY131" t="s">
        <v>278</v>
      </c>
      <c r="EZ131" t="s">
        <v>258</v>
      </c>
      <c r="FA131" t="s">
        <v>300</v>
      </c>
      <c r="FB131" t="s">
        <v>277</v>
      </c>
      <c r="FC131" t="s">
        <v>278</v>
      </c>
      <c r="FD131" t="s">
        <v>277</v>
      </c>
      <c r="FR131" t="s">
        <v>259</v>
      </c>
      <c r="FS131" t="s">
        <v>281</v>
      </c>
      <c r="FT131">
        <v>1</v>
      </c>
      <c r="FU131" t="s">
        <v>259</v>
      </c>
      <c r="FV131" t="s">
        <v>602</v>
      </c>
      <c r="FW131" t="s">
        <v>636</v>
      </c>
      <c r="FX131" t="s">
        <v>1852</v>
      </c>
      <c r="GL131" t="s">
        <v>259</v>
      </c>
      <c r="GM131" t="s">
        <v>302</v>
      </c>
      <c r="GN131" t="s">
        <v>302</v>
      </c>
      <c r="GO131" t="s">
        <v>259</v>
      </c>
      <c r="GP131" t="s">
        <v>262</v>
      </c>
      <c r="GQ131" t="s">
        <v>302</v>
      </c>
      <c r="GR131" t="s">
        <v>302</v>
      </c>
      <c r="HF131" t="s">
        <v>739</v>
      </c>
      <c r="HG131" s="5" t="s">
        <v>590</v>
      </c>
      <c r="HH131" s="5">
        <v>44287</v>
      </c>
      <c r="HI131" t="s">
        <v>304</v>
      </c>
      <c r="HJ131" t="s">
        <v>755</v>
      </c>
      <c r="HK131" t="s">
        <v>1212</v>
      </c>
      <c r="HL131" t="s">
        <v>564</v>
      </c>
      <c r="HZ131" t="s">
        <v>1846</v>
      </c>
      <c r="IA131" t="s">
        <v>1847</v>
      </c>
      <c r="IB131" t="s">
        <v>1532</v>
      </c>
      <c r="IC131" t="s">
        <v>307</v>
      </c>
      <c r="ID131" t="s">
        <v>259</v>
      </c>
      <c r="IE131" t="s">
        <v>1848</v>
      </c>
      <c r="IF131" t="s">
        <v>1853</v>
      </c>
    </row>
    <row r="132" spans="1:245" x14ac:dyDescent="0.3">
      <c r="A132">
        <v>926938</v>
      </c>
      <c r="B132" t="s">
        <v>1854</v>
      </c>
      <c r="D132">
        <v>1</v>
      </c>
      <c r="E132" t="s">
        <v>3306</v>
      </c>
      <c r="F132">
        <v>2</v>
      </c>
      <c r="G132">
        <v>1</v>
      </c>
      <c r="H132">
        <v>1</v>
      </c>
      <c r="I132">
        <v>2017</v>
      </c>
      <c r="J132" s="3">
        <v>47.36</v>
      </c>
      <c r="K132" s="3">
        <v>51.18</v>
      </c>
      <c r="L132">
        <f t="shared" si="38"/>
        <v>0</v>
      </c>
      <c r="M132">
        <v>2017</v>
      </c>
      <c r="N132">
        <f>COUNTIFS(CO132:EV132,"=university")</f>
        <v>1</v>
      </c>
      <c r="O132">
        <v>1</v>
      </c>
      <c r="P132">
        <f>COUNTIFS(CO132:EV132,"=*government**")</f>
        <v>2</v>
      </c>
      <c r="Q132">
        <f t="shared" ref="Q132:Q195" si="48">COUNTIFS(AM132:CQ132,"=*European Innovation Council*")</f>
        <v>1</v>
      </c>
      <c r="R132">
        <f>COUNTIF(CO132:EV132,"*angel*")</f>
        <v>0</v>
      </c>
      <c r="S132">
        <f>COUNTIF(CO132:EV132,"*family_office*")</f>
        <v>0</v>
      </c>
      <c r="T132">
        <v>0</v>
      </c>
      <c r="U132">
        <f>COUNTIF(CO132:EV132,"*accelerator*")</f>
        <v>3</v>
      </c>
      <c r="V132">
        <f>COUNTIF(CO132:EV132,"*corporate*")</f>
        <v>3</v>
      </c>
      <c r="W132">
        <f t="shared" si="39"/>
        <v>0</v>
      </c>
      <c r="X132">
        <f>COUNTIF(CO132:EV132,"*crowdfunding*")</f>
        <v>0</v>
      </c>
      <c r="Y132">
        <f>COUNTIF(CO132:EV132,"*venture_capital*")</f>
        <v>6</v>
      </c>
      <c r="Z132">
        <v>6</v>
      </c>
      <c r="AA132">
        <f t="shared" si="40"/>
        <v>1</v>
      </c>
      <c r="AB132">
        <f t="shared" si="41"/>
        <v>1</v>
      </c>
      <c r="AC132">
        <f t="shared" si="42"/>
        <v>0</v>
      </c>
      <c r="AD132">
        <f t="shared" si="43"/>
        <v>0</v>
      </c>
      <c r="AE132">
        <f t="shared" si="44"/>
        <v>0</v>
      </c>
      <c r="AF132">
        <f t="shared" si="45"/>
        <v>0</v>
      </c>
      <c r="AG132">
        <f t="shared" si="46"/>
        <v>0</v>
      </c>
      <c r="AH132">
        <f t="shared" si="47"/>
        <v>0</v>
      </c>
      <c r="AI132" t="s">
        <v>250</v>
      </c>
      <c r="AJ132" t="s">
        <v>292</v>
      </c>
      <c r="AM132" t="s">
        <v>1043</v>
      </c>
      <c r="AN132" t="s">
        <v>312</v>
      </c>
      <c r="AO132" t="s">
        <v>315</v>
      </c>
      <c r="AP132" t="s">
        <v>1305</v>
      </c>
      <c r="AQ132" t="s">
        <v>369</v>
      </c>
      <c r="AR132" t="s">
        <v>1348</v>
      </c>
      <c r="AS132" t="s">
        <v>1855</v>
      </c>
      <c r="AT132" t="s">
        <v>1368</v>
      </c>
      <c r="AU132" t="s">
        <v>1856</v>
      </c>
      <c r="AV132" t="s">
        <v>1857</v>
      </c>
      <c r="AW132" t="s">
        <v>335</v>
      </c>
      <c r="AX132" t="s">
        <v>899</v>
      </c>
      <c r="AY132" t="s">
        <v>1504</v>
      </c>
      <c r="AZ132" t="s">
        <v>1858</v>
      </c>
      <c r="BA132" t="s">
        <v>344</v>
      </c>
      <c r="BB132" t="s">
        <v>1859</v>
      </c>
      <c r="CR132" t="s">
        <v>292</v>
      </c>
      <c r="CS132" t="s">
        <v>274</v>
      </c>
      <c r="CT132" t="s">
        <v>292</v>
      </c>
      <c r="CU132" t="s">
        <v>254</v>
      </c>
      <c r="CV132" t="s">
        <v>373</v>
      </c>
      <c r="CW132" t="s">
        <v>274</v>
      </c>
      <c r="CX132" t="s">
        <v>274</v>
      </c>
      <c r="CY132" t="s">
        <v>274</v>
      </c>
      <c r="CZ132" t="s">
        <v>323</v>
      </c>
      <c r="DA132" t="s">
        <v>372</v>
      </c>
      <c r="DB132" t="s">
        <v>299</v>
      </c>
      <c r="DC132" t="s">
        <v>274</v>
      </c>
      <c r="DD132" t="s">
        <v>324</v>
      </c>
      <c r="DE132" t="s">
        <v>274</v>
      </c>
      <c r="DF132" t="s">
        <v>276</v>
      </c>
      <c r="DG132" t="s">
        <v>323</v>
      </c>
      <c r="EW132">
        <v>9</v>
      </c>
      <c r="EX132" t="s">
        <v>257</v>
      </c>
      <c r="EY132" t="s">
        <v>258</v>
      </c>
      <c r="EZ132" t="s">
        <v>258</v>
      </c>
      <c r="FA132" t="s">
        <v>278</v>
      </c>
      <c r="FB132" t="s">
        <v>347</v>
      </c>
      <c r="FC132" t="s">
        <v>347</v>
      </c>
      <c r="FD132" t="s">
        <v>349</v>
      </c>
      <c r="FE132" t="s">
        <v>277</v>
      </c>
      <c r="FF132" t="s">
        <v>1860</v>
      </c>
      <c r="FR132" t="s">
        <v>259</v>
      </c>
      <c r="FS132" t="s">
        <v>1861</v>
      </c>
      <c r="FT132" t="s">
        <v>1862</v>
      </c>
      <c r="FU132" t="s">
        <v>1863</v>
      </c>
      <c r="FV132" t="s">
        <v>259</v>
      </c>
      <c r="FW132">
        <v>31</v>
      </c>
      <c r="FX132" t="s">
        <v>1864</v>
      </c>
      <c r="FY132" t="s">
        <v>1865</v>
      </c>
      <c r="FZ132" t="s">
        <v>259</v>
      </c>
      <c r="GL132" t="s">
        <v>259</v>
      </c>
      <c r="GM132" t="s">
        <v>262</v>
      </c>
      <c r="GN132" t="s">
        <v>262</v>
      </c>
      <c r="GO132" t="s">
        <v>302</v>
      </c>
      <c r="GP132" t="s">
        <v>259</v>
      </c>
      <c r="GQ132" t="s">
        <v>262</v>
      </c>
      <c r="GR132" t="s">
        <v>262</v>
      </c>
      <c r="GS132" t="s">
        <v>262</v>
      </c>
      <c r="GT132" t="s">
        <v>259</v>
      </c>
      <c r="HF132" t="s">
        <v>375</v>
      </c>
      <c r="HG132" t="s">
        <v>527</v>
      </c>
      <c r="HH132" s="5" t="s">
        <v>589</v>
      </c>
      <c r="HI132" t="s">
        <v>329</v>
      </c>
      <c r="HJ132" s="5">
        <v>43891</v>
      </c>
      <c r="HK132" t="s">
        <v>289</v>
      </c>
      <c r="HL132" t="s">
        <v>740</v>
      </c>
      <c r="HM132" t="s">
        <v>412</v>
      </c>
      <c r="HN132" t="s">
        <v>564</v>
      </c>
      <c r="HZ132" t="s">
        <v>1305</v>
      </c>
      <c r="IA132" t="s">
        <v>1866</v>
      </c>
      <c r="IB132" t="s">
        <v>1866</v>
      </c>
      <c r="IC132" t="s">
        <v>335</v>
      </c>
      <c r="ID132" t="s">
        <v>1867</v>
      </c>
      <c r="IE132" t="s">
        <v>1868</v>
      </c>
      <c r="IF132" t="s">
        <v>344</v>
      </c>
      <c r="IG132" t="s">
        <v>1869</v>
      </c>
      <c r="IH132" t="s">
        <v>259</v>
      </c>
    </row>
    <row r="133" spans="1:245" hidden="1" x14ac:dyDescent="0.3">
      <c r="A133">
        <v>932401</v>
      </c>
      <c r="B133" t="s">
        <v>1870</v>
      </c>
      <c r="D133">
        <v>1</v>
      </c>
      <c r="E133" t="s">
        <v>3305</v>
      </c>
      <c r="F133">
        <v>1</v>
      </c>
      <c r="G133">
        <v>0</v>
      </c>
      <c r="H133">
        <v>0</v>
      </c>
      <c r="I133">
        <v>2017</v>
      </c>
      <c r="J133" s="3">
        <v>8.61</v>
      </c>
      <c r="K133" s="3">
        <v>9.3000000000000007</v>
      </c>
      <c r="L133">
        <f t="shared" si="38"/>
        <v>0</v>
      </c>
      <c r="M133">
        <v>2017</v>
      </c>
      <c r="N133">
        <f t="shared" ref="N133:N193" si="49">COUNTIFS(CR133:EV133,"=university")</f>
        <v>0</v>
      </c>
      <c r="O133">
        <v>0</v>
      </c>
      <c r="P133">
        <f t="shared" ref="P133:P193" si="50">COUNTIFS(CR133:EV133,"=*government**")</f>
        <v>2</v>
      </c>
      <c r="Q133">
        <f t="shared" si="48"/>
        <v>1</v>
      </c>
      <c r="R133">
        <f t="shared" ref="R133:R193" si="51">COUNTIF(CR133:EV133,"*angel*")</f>
        <v>0</v>
      </c>
      <c r="S133">
        <f t="shared" ref="S133:S193" si="52">COUNTIF(CR133:EV133,"*family_office*")</f>
        <v>0</v>
      </c>
      <c r="T133">
        <v>0</v>
      </c>
      <c r="U133">
        <f t="shared" ref="U133:U193" si="53">COUNTIF(CR133:EV133,"*accelerator*")</f>
        <v>3</v>
      </c>
      <c r="V133">
        <f t="shared" ref="V133:V193" si="54">COUNTIF(CR133:EV133,"*corporate*")</f>
        <v>0</v>
      </c>
      <c r="W133">
        <f t="shared" si="39"/>
        <v>0</v>
      </c>
      <c r="X133">
        <f t="shared" ref="X133:X193" si="55">COUNTIF(CR133:EV133,"*crowdfunding*")</f>
        <v>0</v>
      </c>
      <c r="Y133">
        <f t="shared" ref="Y133:Y193" si="56">COUNTIF(CR133:EV133,"*venture_capital*")</f>
        <v>4</v>
      </c>
      <c r="Z133">
        <v>3</v>
      </c>
      <c r="AA133">
        <f t="shared" si="40"/>
        <v>1</v>
      </c>
      <c r="AB133">
        <f t="shared" si="41"/>
        <v>1</v>
      </c>
      <c r="AC133">
        <f t="shared" si="42"/>
        <v>0</v>
      </c>
      <c r="AD133">
        <f t="shared" si="43"/>
        <v>0</v>
      </c>
      <c r="AE133">
        <f t="shared" si="44"/>
        <v>0</v>
      </c>
      <c r="AF133">
        <f t="shared" si="45"/>
        <v>0</v>
      </c>
      <c r="AG133">
        <f t="shared" si="46"/>
        <v>0</v>
      </c>
      <c r="AH133">
        <f t="shared" si="47"/>
        <v>0</v>
      </c>
      <c r="AI133" t="s">
        <v>250</v>
      </c>
      <c r="AJ133" t="s">
        <v>292</v>
      </c>
      <c r="AM133" t="s">
        <v>1871</v>
      </c>
      <c r="AN133" t="s">
        <v>293</v>
      </c>
      <c r="AO133" t="s">
        <v>673</v>
      </c>
      <c r="AP133" t="s">
        <v>335</v>
      </c>
      <c r="AQ133" t="s">
        <v>1872</v>
      </c>
      <c r="AR133" t="s">
        <v>1873</v>
      </c>
      <c r="AS133" t="s">
        <v>1874</v>
      </c>
      <c r="AT133" t="s">
        <v>1208</v>
      </c>
      <c r="AU133" t="s">
        <v>1875</v>
      </c>
      <c r="AV133" t="s">
        <v>473</v>
      </c>
      <c r="CR133" t="s">
        <v>274</v>
      </c>
      <c r="CS133" t="s">
        <v>292</v>
      </c>
      <c r="CT133" t="s">
        <v>292</v>
      </c>
      <c r="CU133" t="s">
        <v>299</v>
      </c>
      <c r="CV133" t="s">
        <v>474</v>
      </c>
      <c r="CW133" t="s">
        <v>292</v>
      </c>
      <c r="CX133" t="s">
        <v>274</v>
      </c>
      <c r="CY133" t="s">
        <v>299</v>
      </c>
      <c r="CZ133" t="s">
        <v>274</v>
      </c>
      <c r="DA133" t="s">
        <v>274</v>
      </c>
      <c r="EW133">
        <v>7</v>
      </c>
      <c r="EX133" t="s">
        <v>278</v>
      </c>
      <c r="EY133" t="s">
        <v>258</v>
      </c>
      <c r="EZ133" t="s">
        <v>278</v>
      </c>
      <c r="FA133" t="s">
        <v>258</v>
      </c>
      <c r="FB133" t="s">
        <v>347</v>
      </c>
      <c r="FC133" t="s">
        <v>278</v>
      </c>
      <c r="FD133" t="s">
        <v>277</v>
      </c>
      <c r="FR133" t="s">
        <v>281</v>
      </c>
      <c r="FS133" t="s">
        <v>259</v>
      </c>
      <c r="FT133">
        <v>1</v>
      </c>
      <c r="FU133" t="s">
        <v>586</v>
      </c>
      <c r="FV133">
        <v>5</v>
      </c>
      <c r="FW133" t="s">
        <v>352</v>
      </c>
      <c r="FX133" t="s">
        <v>259</v>
      </c>
      <c r="GL133" t="s">
        <v>302</v>
      </c>
      <c r="GM133" t="s">
        <v>259</v>
      </c>
      <c r="GN133" t="s">
        <v>302</v>
      </c>
      <c r="GO133" t="s">
        <v>262</v>
      </c>
      <c r="GP133" t="s">
        <v>302</v>
      </c>
      <c r="GQ133" t="s">
        <v>302</v>
      </c>
      <c r="GR133" t="s">
        <v>259</v>
      </c>
      <c r="HF133" t="s">
        <v>894</v>
      </c>
      <c r="HG133" s="5" t="s">
        <v>376</v>
      </c>
      <c r="HH133" s="5">
        <v>43556</v>
      </c>
      <c r="HI133" s="5">
        <v>44652</v>
      </c>
      <c r="HJ133" t="s">
        <v>741</v>
      </c>
      <c r="HK133" s="5">
        <v>45231</v>
      </c>
      <c r="HL133" s="5">
        <v>45231</v>
      </c>
      <c r="HZ133" t="s">
        <v>335</v>
      </c>
      <c r="IA133" t="s">
        <v>1876</v>
      </c>
      <c r="IB133" t="s">
        <v>335</v>
      </c>
      <c r="IC133" t="s">
        <v>1873</v>
      </c>
      <c r="ID133" t="s">
        <v>1877</v>
      </c>
      <c r="IE133" t="s">
        <v>335</v>
      </c>
      <c r="IF133" t="s">
        <v>473</v>
      </c>
    </row>
    <row r="134" spans="1:245" hidden="1" x14ac:dyDescent="0.3">
      <c r="A134">
        <v>2422923</v>
      </c>
      <c r="B134" t="s">
        <v>1878</v>
      </c>
      <c r="D134">
        <v>1</v>
      </c>
      <c r="E134" t="s">
        <v>3306</v>
      </c>
      <c r="F134">
        <v>3</v>
      </c>
      <c r="G134">
        <v>2</v>
      </c>
      <c r="H134">
        <v>1</v>
      </c>
      <c r="I134">
        <v>2020</v>
      </c>
      <c r="J134" s="3">
        <v>37.93</v>
      </c>
      <c r="K134" s="3">
        <v>41.73</v>
      </c>
      <c r="L134">
        <f t="shared" si="38"/>
        <v>1</v>
      </c>
      <c r="M134">
        <v>2021</v>
      </c>
      <c r="N134">
        <f t="shared" si="49"/>
        <v>0</v>
      </c>
      <c r="O134">
        <v>1</v>
      </c>
      <c r="P134">
        <f t="shared" si="50"/>
        <v>2</v>
      </c>
      <c r="Q134">
        <f t="shared" si="48"/>
        <v>1</v>
      </c>
      <c r="R134">
        <f t="shared" si="51"/>
        <v>0</v>
      </c>
      <c r="S134">
        <f t="shared" si="52"/>
        <v>0</v>
      </c>
      <c r="T134">
        <v>0</v>
      </c>
      <c r="U134">
        <f t="shared" si="53"/>
        <v>9</v>
      </c>
      <c r="V134">
        <f t="shared" si="54"/>
        <v>3</v>
      </c>
      <c r="W134">
        <f t="shared" si="39"/>
        <v>0</v>
      </c>
      <c r="X134">
        <f t="shared" si="55"/>
        <v>0</v>
      </c>
      <c r="Y134">
        <f t="shared" si="56"/>
        <v>12</v>
      </c>
      <c r="Z134">
        <v>8</v>
      </c>
      <c r="AA134">
        <f t="shared" si="40"/>
        <v>1</v>
      </c>
      <c r="AB134">
        <f t="shared" si="41"/>
        <v>1</v>
      </c>
      <c r="AC134">
        <f t="shared" si="42"/>
        <v>0</v>
      </c>
      <c r="AD134">
        <f t="shared" si="43"/>
        <v>0</v>
      </c>
      <c r="AE134">
        <f t="shared" si="44"/>
        <v>0</v>
      </c>
      <c r="AF134">
        <f t="shared" si="45"/>
        <v>0</v>
      </c>
      <c r="AG134">
        <f t="shared" si="46"/>
        <v>0</v>
      </c>
      <c r="AH134">
        <f t="shared" si="47"/>
        <v>0</v>
      </c>
      <c r="AI134" t="s">
        <v>250</v>
      </c>
      <c r="AJ134" t="s">
        <v>292</v>
      </c>
      <c r="AM134" t="s">
        <v>676</v>
      </c>
      <c r="AN134" t="s">
        <v>480</v>
      </c>
      <c r="AO134" t="s">
        <v>677</v>
      </c>
      <c r="AP134" t="s">
        <v>972</v>
      </c>
      <c r="AQ134" t="s">
        <v>394</v>
      </c>
      <c r="AR134" t="s">
        <v>1879</v>
      </c>
      <c r="AS134" t="s">
        <v>1880</v>
      </c>
      <c r="AT134" t="s">
        <v>367</v>
      </c>
      <c r="AU134" t="s">
        <v>368</v>
      </c>
      <c r="AV134" t="s">
        <v>1881</v>
      </c>
      <c r="AW134" t="s">
        <v>1373</v>
      </c>
      <c r="AX134" t="s">
        <v>1882</v>
      </c>
      <c r="AY134" t="s">
        <v>880</v>
      </c>
      <c r="AZ134" t="s">
        <v>1883</v>
      </c>
      <c r="BA134" t="s">
        <v>473</v>
      </c>
      <c r="BB134" t="s">
        <v>335</v>
      </c>
      <c r="BC134" t="s">
        <v>296</v>
      </c>
      <c r="BD134" t="s">
        <v>297</v>
      </c>
      <c r="BE134" t="s">
        <v>846</v>
      </c>
      <c r="BF134" t="s">
        <v>950</v>
      </c>
      <c r="BG134" t="s">
        <v>1378</v>
      </c>
      <c r="BH134" t="s">
        <v>1884</v>
      </c>
      <c r="BI134" t="s">
        <v>1885</v>
      </c>
      <c r="BJ134" t="s">
        <v>1886</v>
      </c>
      <c r="BK134" t="s">
        <v>1887</v>
      </c>
      <c r="BL134" t="s">
        <v>1355</v>
      </c>
      <c r="BM134" t="s">
        <v>1888</v>
      </c>
      <c r="BN134" t="s">
        <v>977</v>
      </c>
      <c r="CR134" t="s">
        <v>292</v>
      </c>
      <c r="CS134" t="s">
        <v>292</v>
      </c>
      <c r="CT134" t="s">
        <v>292</v>
      </c>
      <c r="CU134" t="s">
        <v>292</v>
      </c>
      <c r="CV134" t="s">
        <v>274</v>
      </c>
      <c r="CW134" t="s">
        <v>324</v>
      </c>
      <c r="CX134" t="s">
        <v>292</v>
      </c>
      <c r="CY134" t="s">
        <v>274</v>
      </c>
      <c r="CZ134" t="s">
        <v>372</v>
      </c>
      <c r="DA134" t="s">
        <v>274</v>
      </c>
      <c r="DB134" t="s">
        <v>276</v>
      </c>
      <c r="DC134" t="s">
        <v>274</v>
      </c>
      <c r="DD134" t="s">
        <v>292</v>
      </c>
      <c r="DE134" t="s">
        <v>274</v>
      </c>
      <c r="DF134" t="s">
        <v>274</v>
      </c>
      <c r="DG134" t="s">
        <v>422</v>
      </c>
      <c r="DH134" t="s">
        <v>299</v>
      </c>
      <c r="DI134" t="s">
        <v>292</v>
      </c>
      <c r="DJ134" t="s">
        <v>273</v>
      </c>
      <c r="DK134" t="s">
        <v>292</v>
      </c>
      <c r="DL134" t="s">
        <v>274</v>
      </c>
      <c r="DM134" t="s">
        <v>324</v>
      </c>
      <c r="DN134" t="s">
        <v>324</v>
      </c>
      <c r="DO134" t="s">
        <v>274</v>
      </c>
      <c r="DP134" t="s">
        <v>274</v>
      </c>
      <c r="DQ134" t="s">
        <v>274</v>
      </c>
      <c r="DR134" t="s">
        <v>274</v>
      </c>
      <c r="DS134" t="s">
        <v>292</v>
      </c>
      <c r="EW134">
        <v>9</v>
      </c>
      <c r="EX134" t="s">
        <v>300</v>
      </c>
      <c r="EY134" t="s">
        <v>257</v>
      </c>
      <c r="EZ134" t="s">
        <v>258</v>
      </c>
      <c r="FA134" t="s">
        <v>258</v>
      </c>
      <c r="FB134" t="s">
        <v>278</v>
      </c>
      <c r="FC134" t="s">
        <v>300</v>
      </c>
      <c r="FD134" t="s">
        <v>258</v>
      </c>
      <c r="FE134" t="s">
        <v>258</v>
      </c>
      <c r="FF134" t="s">
        <v>300</v>
      </c>
      <c r="FR134" t="s">
        <v>259</v>
      </c>
      <c r="FS134" t="s">
        <v>259</v>
      </c>
      <c r="FT134" t="s">
        <v>1889</v>
      </c>
      <c r="FU134">
        <v>4</v>
      </c>
      <c r="FV134" t="s">
        <v>514</v>
      </c>
      <c r="FW134" t="s">
        <v>259</v>
      </c>
      <c r="FX134">
        <v>10</v>
      </c>
      <c r="FY134">
        <v>17</v>
      </c>
      <c r="FZ134" t="s">
        <v>979</v>
      </c>
      <c r="GL134" t="s">
        <v>259</v>
      </c>
      <c r="GM134" t="s">
        <v>259</v>
      </c>
      <c r="GN134" t="s">
        <v>262</v>
      </c>
      <c r="GO134" t="s">
        <v>302</v>
      </c>
      <c r="GP134" t="s">
        <v>302</v>
      </c>
      <c r="GQ134" t="s">
        <v>259</v>
      </c>
      <c r="GR134" t="s">
        <v>302</v>
      </c>
      <c r="GS134" t="s">
        <v>302</v>
      </c>
      <c r="GT134" t="s">
        <v>302</v>
      </c>
      <c r="HF134" s="5" t="s">
        <v>358</v>
      </c>
      <c r="HG134" s="5">
        <v>43922</v>
      </c>
      <c r="HH134" s="5">
        <v>44228</v>
      </c>
      <c r="HI134" s="5">
        <v>44621</v>
      </c>
      <c r="HJ134" s="5">
        <v>44621</v>
      </c>
      <c r="HK134" t="s">
        <v>304</v>
      </c>
      <c r="HL134" s="5">
        <v>44866</v>
      </c>
      <c r="HM134" t="s">
        <v>361</v>
      </c>
      <c r="HN134" t="s">
        <v>305</v>
      </c>
      <c r="HZ134" t="s">
        <v>1880</v>
      </c>
      <c r="IA134" t="s">
        <v>378</v>
      </c>
      <c r="IB134" t="s">
        <v>1890</v>
      </c>
      <c r="IC134" t="s">
        <v>1891</v>
      </c>
      <c r="ID134" t="s">
        <v>335</v>
      </c>
      <c r="IE134" t="s">
        <v>307</v>
      </c>
      <c r="IF134" t="s">
        <v>1892</v>
      </c>
      <c r="IG134" t="s">
        <v>1893</v>
      </c>
      <c r="IH134" t="s">
        <v>981</v>
      </c>
    </row>
    <row r="135" spans="1:245" hidden="1" x14ac:dyDescent="0.3">
      <c r="A135">
        <v>1910035</v>
      </c>
      <c r="B135" t="s">
        <v>1894</v>
      </c>
      <c r="C135">
        <v>1</v>
      </c>
      <c r="E135" t="s">
        <v>3312</v>
      </c>
      <c r="F135">
        <v>2</v>
      </c>
      <c r="G135">
        <v>0</v>
      </c>
      <c r="H135">
        <v>0</v>
      </c>
      <c r="I135">
        <v>2017</v>
      </c>
      <c r="J135" s="3">
        <v>14.25</v>
      </c>
      <c r="K135" s="3">
        <v>15.7</v>
      </c>
      <c r="L135">
        <f t="shared" si="38"/>
        <v>5</v>
      </c>
      <c r="M135">
        <v>2022</v>
      </c>
      <c r="N135">
        <f t="shared" si="49"/>
        <v>1</v>
      </c>
      <c r="O135">
        <v>1</v>
      </c>
      <c r="P135">
        <f t="shared" si="50"/>
        <v>3</v>
      </c>
      <c r="Q135">
        <f t="shared" si="48"/>
        <v>1</v>
      </c>
      <c r="R135">
        <f t="shared" si="51"/>
        <v>0</v>
      </c>
      <c r="S135">
        <f t="shared" si="52"/>
        <v>0</v>
      </c>
      <c r="T135">
        <v>0</v>
      </c>
      <c r="U135">
        <f t="shared" si="53"/>
        <v>3</v>
      </c>
      <c r="V135">
        <f t="shared" si="54"/>
        <v>0</v>
      </c>
      <c r="W135">
        <f t="shared" si="39"/>
        <v>0</v>
      </c>
      <c r="X135">
        <f t="shared" si="55"/>
        <v>0</v>
      </c>
      <c r="Y135">
        <f t="shared" si="56"/>
        <v>3</v>
      </c>
      <c r="Z135">
        <v>1</v>
      </c>
      <c r="AA135">
        <f t="shared" si="40"/>
        <v>1</v>
      </c>
      <c r="AB135">
        <f t="shared" si="41"/>
        <v>1</v>
      </c>
      <c r="AC135">
        <f t="shared" si="42"/>
        <v>0</v>
      </c>
      <c r="AD135">
        <f t="shared" si="43"/>
        <v>0</v>
      </c>
      <c r="AE135">
        <f t="shared" si="44"/>
        <v>0</v>
      </c>
      <c r="AF135">
        <f t="shared" si="45"/>
        <v>0</v>
      </c>
      <c r="AG135">
        <f t="shared" si="46"/>
        <v>0</v>
      </c>
      <c r="AH135">
        <f t="shared" si="47"/>
        <v>0</v>
      </c>
      <c r="AI135" t="s">
        <v>250</v>
      </c>
      <c r="AJ135" t="s">
        <v>292</v>
      </c>
      <c r="AM135" t="s">
        <v>1895</v>
      </c>
      <c r="AN135" t="s">
        <v>1361</v>
      </c>
      <c r="AO135" t="s">
        <v>296</v>
      </c>
      <c r="AP135" t="s">
        <v>297</v>
      </c>
      <c r="AQ135" t="s">
        <v>335</v>
      </c>
      <c r="AR135" t="s">
        <v>473</v>
      </c>
      <c r="AS135" t="s">
        <v>1746</v>
      </c>
      <c r="AT135" t="s">
        <v>1492</v>
      </c>
      <c r="AU135" t="s">
        <v>1896</v>
      </c>
      <c r="AV135" t="s">
        <v>878</v>
      </c>
      <c r="CR135" t="s">
        <v>254</v>
      </c>
      <c r="CS135" t="s">
        <v>292</v>
      </c>
      <c r="CT135" t="s">
        <v>299</v>
      </c>
      <c r="CU135" t="s">
        <v>292</v>
      </c>
      <c r="CV135" t="s">
        <v>299</v>
      </c>
      <c r="CW135" t="s">
        <v>274</v>
      </c>
      <c r="CX135" t="s">
        <v>273</v>
      </c>
      <c r="CY135" t="s">
        <v>274</v>
      </c>
      <c r="CZ135" t="s">
        <v>299</v>
      </c>
      <c r="DA135" t="s">
        <v>292</v>
      </c>
      <c r="EW135">
        <v>4</v>
      </c>
      <c r="EX135" t="s">
        <v>300</v>
      </c>
      <c r="EY135" t="s">
        <v>278</v>
      </c>
      <c r="EZ135" t="s">
        <v>277</v>
      </c>
      <c r="FA135" t="s">
        <v>258</v>
      </c>
      <c r="FR135" t="s">
        <v>259</v>
      </c>
      <c r="FS135" t="s">
        <v>1188</v>
      </c>
      <c r="FT135" t="s">
        <v>259</v>
      </c>
      <c r="FU135">
        <v>12</v>
      </c>
      <c r="GL135" t="s">
        <v>259</v>
      </c>
      <c r="GM135" t="s">
        <v>302</v>
      </c>
      <c r="GN135" t="s">
        <v>259</v>
      </c>
      <c r="GO135" t="s">
        <v>302</v>
      </c>
      <c r="HF135" t="s">
        <v>304</v>
      </c>
      <c r="HG135" t="s">
        <v>755</v>
      </c>
      <c r="HH135" t="s">
        <v>755</v>
      </c>
      <c r="HI135" t="s">
        <v>930</v>
      </c>
      <c r="HZ135" t="s">
        <v>307</v>
      </c>
      <c r="IA135" t="s">
        <v>335</v>
      </c>
      <c r="IB135" t="s">
        <v>473</v>
      </c>
      <c r="IC135" t="s">
        <v>1897</v>
      </c>
    </row>
    <row r="136" spans="1:245" hidden="1" x14ac:dyDescent="0.3">
      <c r="A136">
        <v>932154</v>
      </c>
      <c r="B136" t="s">
        <v>1898</v>
      </c>
      <c r="D136">
        <v>1</v>
      </c>
      <c r="E136" t="s">
        <v>3304</v>
      </c>
      <c r="F136">
        <v>1</v>
      </c>
      <c r="G136">
        <v>0</v>
      </c>
      <c r="H136">
        <v>0</v>
      </c>
      <c r="I136">
        <v>2015</v>
      </c>
      <c r="J136" s="3">
        <v>29.82</v>
      </c>
      <c r="K136" s="3">
        <v>32.799999999999997</v>
      </c>
      <c r="L136">
        <f t="shared" si="38"/>
        <v>2</v>
      </c>
      <c r="M136">
        <v>2017</v>
      </c>
      <c r="N136">
        <f t="shared" si="49"/>
        <v>0</v>
      </c>
      <c r="O136">
        <v>0</v>
      </c>
      <c r="P136">
        <f t="shared" si="50"/>
        <v>3</v>
      </c>
      <c r="Q136">
        <f t="shared" si="48"/>
        <v>1</v>
      </c>
      <c r="R136">
        <f t="shared" si="51"/>
        <v>3</v>
      </c>
      <c r="S136">
        <f t="shared" si="52"/>
        <v>0</v>
      </c>
      <c r="T136">
        <v>3</v>
      </c>
      <c r="U136">
        <f t="shared" si="53"/>
        <v>4</v>
      </c>
      <c r="V136">
        <f t="shared" si="54"/>
        <v>1</v>
      </c>
      <c r="W136">
        <f t="shared" si="39"/>
        <v>0</v>
      </c>
      <c r="X136">
        <f t="shared" si="55"/>
        <v>0</v>
      </c>
      <c r="Y136">
        <f t="shared" si="56"/>
        <v>9</v>
      </c>
      <c r="Z136">
        <v>7</v>
      </c>
      <c r="AA136">
        <f t="shared" si="40"/>
        <v>1</v>
      </c>
      <c r="AB136">
        <f t="shared" si="41"/>
        <v>1</v>
      </c>
      <c r="AC136">
        <f t="shared" si="42"/>
        <v>1</v>
      </c>
      <c r="AD136">
        <f t="shared" si="43"/>
        <v>0</v>
      </c>
      <c r="AE136">
        <f t="shared" si="44"/>
        <v>0</v>
      </c>
      <c r="AF136">
        <f t="shared" si="45"/>
        <v>0</v>
      </c>
      <c r="AG136">
        <f t="shared" si="46"/>
        <v>0</v>
      </c>
      <c r="AH136">
        <f t="shared" si="47"/>
        <v>0</v>
      </c>
      <c r="AI136" t="s">
        <v>366</v>
      </c>
      <c r="AJ136" t="s">
        <v>250</v>
      </c>
      <c r="AK136" t="s">
        <v>292</v>
      </c>
      <c r="AM136" t="s">
        <v>1899</v>
      </c>
      <c r="AN136" t="s">
        <v>1879</v>
      </c>
      <c r="AO136" t="s">
        <v>772</v>
      </c>
      <c r="AP136" t="s">
        <v>1900</v>
      </c>
      <c r="AQ136" t="s">
        <v>1873</v>
      </c>
      <c r="AR136" t="s">
        <v>1901</v>
      </c>
      <c r="AS136" t="s">
        <v>886</v>
      </c>
      <c r="AT136" t="s">
        <v>433</v>
      </c>
      <c r="AU136" t="s">
        <v>335</v>
      </c>
      <c r="AV136" t="s">
        <v>1902</v>
      </c>
      <c r="AW136" t="s">
        <v>272</v>
      </c>
      <c r="AX136" t="s">
        <v>1323</v>
      </c>
      <c r="AY136" t="s">
        <v>843</v>
      </c>
      <c r="AZ136" t="s">
        <v>1903</v>
      </c>
      <c r="BA136" t="s">
        <v>1109</v>
      </c>
      <c r="BB136" t="s">
        <v>1518</v>
      </c>
      <c r="BC136" t="s">
        <v>1904</v>
      </c>
      <c r="BD136" t="s">
        <v>1905</v>
      </c>
      <c r="BE136" t="s">
        <v>1517</v>
      </c>
      <c r="BF136" t="s">
        <v>1906</v>
      </c>
      <c r="CR136" t="s">
        <v>274</v>
      </c>
      <c r="CS136" t="s">
        <v>324</v>
      </c>
      <c r="CT136" t="s">
        <v>274</v>
      </c>
      <c r="CU136" t="s">
        <v>274</v>
      </c>
      <c r="CV136" t="s">
        <v>292</v>
      </c>
      <c r="CW136" t="s">
        <v>274</v>
      </c>
      <c r="CX136" t="s">
        <v>292</v>
      </c>
      <c r="CY136" t="s">
        <v>292</v>
      </c>
      <c r="CZ136" t="s">
        <v>299</v>
      </c>
      <c r="DA136" t="s">
        <v>274</v>
      </c>
      <c r="DB136" t="s">
        <v>276</v>
      </c>
      <c r="DC136" t="s">
        <v>292</v>
      </c>
      <c r="DD136" t="s">
        <v>273</v>
      </c>
      <c r="DE136" t="s">
        <v>374</v>
      </c>
      <c r="DF136" t="s">
        <v>299</v>
      </c>
      <c r="DG136" t="s">
        <v>374</v>
      </c>
      <c r="DH136" t="s">
        <v>274</v>
      </c>
      <c r="DI136" t="s">
        <v>274</v>
      </c>
      <c r="DJ136" t="s">
        <v>274</v>
      </c>
      <c r="DK136" t="s">
        <v>374</v>
      </c>
      <c r="EW136">
        <v>10</v>
      </c>
      <c r="EX136" t="s">
        <v>278</v>
      </c>
      <c r="EY136" t="s">
        <v>278</v>
      </c>
      <c r="EZ136" t="s">
        <v>601</v>
      </c>
      <c r="FA136" t="s">
        <v>278</v>
      </c>
      <c r="FB136" t="s">
        <v>278</v>
      </c>
      <c r="FC136" t="s">
        <v>258</v>
      </c>
      <c r="FD136" t="s">
        <v>278</v>
      </c>
      <c r="FE136" t="s">
        <v>347</v>
      </c>
      <c r="FF136" t="s">
        <v>278</v>
      </c>
      <c r="FG136" t="s">
        <v>347</v>
      </c>
      <c r="FR136" t="s">
        <v>259</v>
      </c>
      <c r="FS136" t="s">
        <v>281</v>
      </c>
      <c r="FT136" t="s">
        <v>385</v>
      </c>
      <c r="FU136" t="s">
        <v>259</v>
      </c>
      <c r="FV136" t="s">
        <v>636</v>
      </c>
      <c r="FW136">
        <v>3</v>
      </c>
      <c r="FX136" t="s">
        <v>261</v>
      </c>
      <c r="FY136" t="s">
        <v>1127</v>
      </c>
      <c r="FZ136">
        <v>10</v>
      </c>
      <c r="GA136" t="s">
        <v>1907</v>
      </c>
      <c r="GL136" t="s">
        <v>259</v>
      </c>
      <c r="GM136" t="s">
        <v>302</v>
      </c>
      <c r="GN136" t="s">
        <v>262</v>
      </c>
      <c r="GO136" t="s">
        <v>259</v>
      </c>
      <c r="GP136" t="s">
        <v>302</v>
      </c>
      <c r="GQ136" t="s">
        <v>262</v>
      </c>
      <c r="GR136" t="s">
        <v>262</v>
      </c>
      <c r="GS136" t="s">
        <v>263</v>
      </c>
      <c r="GT136" t="s">
        <v>263</v>
      </c>
      <c r="GU136" t="s">
        <v>263</v>
      </c>
      <c r="HF136" s="5">
        <v>42675</v>
      </c>
      <c r="HG136" s="5" t="s">
        <v>788</v>
      </c>
      <c r="HH136" t="s">
        <v>610</v>
      </c>
      <c r="HI136" t="s">
        <v>376</v>
      </c>
      <c r="HJ136" t="s">
        <v>495</v>
      </c>
      <c r="HK136" t="s">
        <v>484</v>
      </c>
      <c r="HL136" t="s">
        <v>747</v>
      </c>
      <c r="HM136" t="s">
        <v>330</v>
      </c>
      <c r="HN136" s="5" t="s">
        <v>516</v>
      </c>
      <c r="HO136" t="s">
        <v>1212</v>
      </c>
      <c r="HZ136" t="s">
        <v>886</v>
      </c>
      <c r="IA136" t="s">
        <v>335</v>
      </c>
      <c r="IB136" t="s">
        <v>1902</v>
      </c>
      <c r="IC136" t="s">
        <v>272</v>
      </c>
      <c r="ID136" t="s">
        <v>259</v>
      </c>
      <c r="IE136" t="s">
        <v>1908</v>
      </c>
      <c r="IF136" t="s">
        <v>259</v>
      </c>
      <c r="IG136" t="s">
        <v>259</v>
      </c>
      <c r="IH136" t="s">
        <v>1109</v>
      </c>
      <c r="II136" t="s">
        <v>1909</v>
      </c>
    </row>
    <row r="137" spans="1:245" hidden="1" x14ac:dyDescent="0.3">
      <c r="A137">
        <v>4280391</v>
      </c>
      <c r="B137" t="s">
        <v>1910</v>
      </c>
      <c r="D137">
        <v>1</v>
      </c>
      <c r="E137" t="s">
        <v>3305</v>
      </c>
      <c r="F137">
        <v>4</v>
      </c>
      <c r="G137">
        <v>0</v>
      </c>
      <c r="H137">
        <v>0</v>
      </c>
      <c r="I137">
        <v>2022</v>
      </c>
      <c r="J137" s="3">
        <v>1.35</v>
      </c>
      <c r="K137" s="3">
        <v>1.49</v>
      </c>
      <c r="L137">
        <f t="shared" si="38"/>
        <v>0</v>
      </c>
      <c r="M137">
        <v>2022</v>
      </c>
      <c r="N137">
        <f>COUNTIFS(CS137:EV137,"=university")</f>
        <v>0</v>
      </c>
      <c r="O137">
        <v>0</v>
      </c>
      <c r="P137">
        <f>COUNTIFS(CS137:EV137,"=*government**")</f>
        <v>0</v>
      </c>
      <c r="Q137">
        <f>COUNTIFS(AN137:CR137,"=*European Innovation Council*")</f>
        <v>0</v>
      </c>
      <c r="R137">
        <f>COUNTIF(CS137:EV137,"*angel*")</f>
        <v>0</v>
      </c>
      <c r="S137">
        <f>COUNTIF(CS137:EV137,"*family_office*")</f>
        <v>0</v>
      </c>
      <c r="T137">
        <v>0</v>
      </c>
      <c r="U137">
        <f>COUNTIF(CS137:EV137,"*accelerator*")</f>
        <v>0</v>
      </c>
      <c r="V137">
        <f>COUNTIF(CS137:EV137,"*corporate*")</f>
        <v>0</v>
      </c>
      <c r="W137">
        <f t="shared" si="39"/>
        <v>0</v>
      </c>
      <c r="X137">
        <f>COUNTIF(CS137:EV137,"*crowdfunding*")</f>
        <v>0</v>
      </c>
      <c r="Y137">
        <f>COUNTIF(CS137:EV137,"*venture_capital*")</f>
        <v>1</v>
      </c>
      <c r="Z137">
        <v>1</v>
      </c>
      <c r="AA137">
        <f t="shared" si="40"/>
        <v>1</v>
      </c>
      <c r="AB137">
        <f t="shared" si="41"/>
        <v>0</v>
      </c>
      <c r="AC137">
        <f t="shared" si="42"/>
        <v>0</v>
      </c>
      <c r="AD137">
        <f t="shared" si="43"/>
        <v>0</v>
      </c>
      <c r="AE137">
        <f t="shared" si="44"/>
        <v>0</v>
      </c>
      <c r="AF137">
        <f t="shared" si="45"/>
        <v>0</v>
      </c>
      <c r="AG137">
        <f t="shared" si="46"/>
        <v>0</v>
      </c>
      <c r="AH137">
        <f t="shared" si="47"/>
        <v>0</v>
      </c>
      <c r="AI137" t="s">
        <v>250</v>
      </c>
      <c r="AM137" t="s">
        <v>1911</v>
      </c>
      <c r="AN137" t="s">
        <v>1912</v>
      </c>
      <c r="AO137" t="s">
        <v>295</v>
      </c>
      <c r="CR137" t="s">
        <v>978</v>
      </c>
      <c r="CS137" t="s">
        <v>372</v>
      </c>
      <c r="CT137" t="s">
        <v>274</v>
      </c>
      <c r="EW137">
        <v>2</v>
      </c>
      <c r="EX137" t="s">
        <v>278</v>
      </c>
      <c r="EY137" t="s">
        <v>258</v>
      </c>
      <c r="FR137" t="s">
        <v>903</v>
      </c>
      <c r="FS137" t="s">
        <v>1156</v>
      </c>
      <c r="GL137" t="s">
        <v>302</v>
      </c>
      <c r="GM137" t="s">
        <v>302</v>
      </c>
      <c r="HF137" s="5" t="s">
        <v>304</v>
      </c>
      <c r="HG137" s="5">
        <v>44866</v>
      </c>
      <c r="HZ137" t="s">
        <v>1912</v>
      </c>
      <c r="IA137" t="s">
        <v>295</v>
      </c>
    </row>
    <row r="138" spans="1:245" hidden="1" x14ac:dyDescent="0.3">
      <c r="A138">
        <v>3074052</v>
      </c>
      <c r="B138" t="s">
        <v>1913</v>
      </c>
      <c r="C138">
        <v>1</v>
      </c>
      <c r="E138" t="s">
        <v>3306</v>
      </c>
      <c r="F138">
        <v>4</v>
      </c>
      <c r="G138">
        <v>3</v>
      </c>
      <c r="H138">
        <v>0</v>
      </c>
      <c r="I138">
        <v>2020</v>
      </c>
      <c r="J138" s="3">
        <v>52.57</v>
      </c>
      <c r="K138" s="3">
        <v>56.81</v>
      </c>
      <c r="L138">
        <f t="shared" si="38"/>
        <v>2</v>
      </c>
      <c r="M138">
        <v>2022</v>
      </c>
      <c r="N138">
        <f t="shared" si="49"/>
        <v>0</v>
      </c>
      <c r="O138">
        <v>1</v>
      </c>
      <c r="P138">
        <f t="shared" si="50"/>
        <v>0</v>
      </c>
      <c r="Q138">
        <f t="shared" si="48"/>
        <v>0</v>
      </c>
      <c r="R138">
        <f t="shared" si="51"/>
        <v>3</v>
      </c>
      <c r="S138">
        <f t="shared" si="52"/>
        <v>0</v>
      </c>
      <c r="T138">
        <v>3</v>
      </c>
      <c r="U138">
        <f t="shared" si="53"/>
        <v>2</v>
      </c>
      <c r="V138">
        <f t="shared" si="54"/>
        <v>0</v>
      </c>
      <c r="W138">
        <f t="shared" si="39"/>
        <v>0</v>
      </c>
      <c r="X138">
        <f t="shared" si="55"/>
        <v>0</v>
      </c>
      <c r="Y138">
        <f t="shared" si="56"/>
        <v>6</v>
      </c>
      <c r="Z138">
        <v>5</v>
      </c>
      <c r="AA138">
        <f t="shared" si="40"/>
        <v>1</v>
      </c>
      <c r="AB138">
        <f t="shared" si="41"/>
        <v>1</v>
      </c>
      <c r="AC138">
        <f t="shared" si="42"/>
        <v>1</v>
      </c>
      <c r="AD138">
        <f t="shared" si="43"/>
        <v>0</v>
      </c>
      <c r="AE138">
        <f t="shared" si="44"/>
        <v>0</v>
      </c>
      <c r="AF138">
        <f t="shared" si="45"/>
        <v>0</v>
      </c>
      <c r="AG138">
        <f t="shared" si="46"/>
        <v>0</v>
      </c>
      <c r="AH138">
        <f t="shared" si="47"/>
        <v>0</v>
      </c>
      <c r="AI138" t="s">
        <v>366</v>
      </c>
      <c r="AJ138" t="s">
        <v>250</v>
      </c>
      <c r="AK138" t="s">
        <v>292</v>
      </c>
      <c r="AM138" t="s">
        <v>1914</v>
      </c>
      <c r="AN138" t="s">
        <v>1603</v>
      </c>
      <c r="AO138" t="s">
        <v>675</v>
      </c>
      <c r="AP138" t="s">
        <v>369</v>
      </c>
      <c r="AQ138" t="s">
        <v>1144</v>
      </c>
      <c r="AR138" t="s">
        <v>1915</v>
      </c>
      <c r="AS138" t="s">
        <v>1687</v>
      </c>
      <c r="AT138" t="s">
        <v>1916</v>
      </c>
      <c r="AU138" t="s">
        <v>1917</v>
      </c>
      <c r="AV138" t="s">
        <v>1918</v>
      </c>
      <c r="AW138" t="s">
        <v>1919</v>
      </c>
      <c r="AX138" t="s">
        <v>1920</v>
      </c>
      <c r="CR138" t="s">
        <v>274</v>
      </c>
      <c r="CS138" t="s">
        <v>474</v>
      </c>
      <c r="CT138" t="s">
        <v>292</v>
      </c>
      <c r="CU138" t="s">
        <v>373</v>
      </c>
      <c r="CV138" t="s">
        <v>274</v>
      </c>
      <c r="CW138" t="s">
        <v>274</v>
      </c>
      <c r="CX138" t="s">
        <v>274</v>
      </c>
      <c r="CY138" t="s">
        <v>374</v>
      </c>
      <c r="CZ138" t="s">
        <v>274</v>
      </c>
      <c r="DA138" t="s">
        <v>374</v>
      </c>
      <c r="DB138" t="s">
        <v>374</v>
      </c>
      <c r="DC138" t="s">
        <v>274</v>
      </c>
      <c r="EW138">
        <v>3</v>
      </c>
      <c r="EX138" t="s">
        <v>258</v>
      </c>
      <c r="EY138" t="s">
        <v>347</v>
      </c>
      <c r="EZ138" t="s">
        <v>348</v>
      </c>
      <c r="FR138" t="s">
        <v>259</v>
      </c>
      <c r="FS138" t="s">
        <v>1921</v>
      </c>
      <c r="FT138">
        <v>43</v>
      </c>
      <c r="GL138" t="s">
        <v>259</v>
      </c>
      <c r="GM138" t="s">
        <v>262</v>
      </c>
      <c r="GN138" t="s">
        <v>262</v>
      </c>
      <c r="HF138" s="5">
        <v>44287</v>
      </c>
      <c r="HG138" s="5" t="s">
        <v>741</v>
      </c>
      <c r="HH138" s="5">
        <v>45323</v>
      </c>
      <c r="HZ138" t="s">
        <v>1144</v>
      </c>
      <c r="IA138" t="s">
        <v>1922</v>
      </c>
      <c r="IB138" t="s">
        <v>1923</v>
      </c>
    </row>
    <row r="139" spans="1:245" hidden="1" x14ac:dyDescent="0.3">
      <c r="A139">
        <v>1786340</v>
      </c>
      <c r="B139" t="s">
        <v>1924</v>
      </c>
      <c r="C139">
        <v>1</v>
      </c>
      <c r="E139" t="s">
        <v>3316</v>
      </c>
      <c r="F139">
        <v>2</v>
      </c>
      <c r="G139">
        <v>1</v>
      </c>
      <c r="H139">
        <v>0</v>
      </c>
      <c r="I139">
        <v>2016</v>
      </c>
      <c r="J139" s="3">
        <v>3.64</v>
      </c>
      <c r="K139">
        <v>4</v>
      </c>
      <c r="L139">
        <f t="shared" si="38"/>
        <v>6</v>
      </c>
      <c r="M139">
        <v>2022</v>
      </c>
      <c r="N139">
        <f>COUNTIFS(CS139:EV139,"=university")</f>
        <v>0</v>
      </c>
      <c r="O139">
        <v>0</v>
      </c>
      <c r="P139">
        <f>COUNTIFS(CS139:EV139,"=*government**")</f>
        <v>2</v>
      </c>
      <c r="Q139">
        <f>COUNTIFS(AN139:CQ139,"=*European Innovation Council*")</f>
        <v>0</v>
      </c>
      <c r="R139">
        <f>COUNTIF(CS139:EV139,"*angel*")</f>
        <v>0</v>
      </c>
      <c r="S139">
        <f>COUNTIF(CS139:EV139,"*family_office*")</f>
        <v>1</v>
      </c>
      <c r="T139">
        <v>1</v>
      </c>
      <c r="U139">
        <f>COUNTIF(CS139:EV139,"*accelerator*")</f>
        <v>0</v>
      </c>
      <c r="V139">
        <f>COUNTIF(CS139:EV139,"*corporate*")</f>
        <v>0</v>
      </c>
      <c r="W139">
        <f t="shared" si="39"/>
        <v>0</v>
      </c>
      <c r="X139">
        <f>COUNTIF(CS139:EV139,"*crowdfunding*")</f>
        <v>0</v>
      </c>
      <c r="Y139">
        <f>COUNTIF(CS139:EV139,"*venture_capital*")</f>
        <v>2</v>
      </c>
      <c r="Z139">
        <v>1</v>
      </c>
      <c r="AA139">
        <f t="shared" si="40"/>
        <v>1</v>
      </c>
      <c r="AB139">
        <f t="shared" si="41"/>
        <v>0</v>
      </c>
      <c r="AC139">
        <f t="shared" si="42"/>
        <v>0</v>
      </c>
      <c r="AD139">
        <f t="shared" si="43"/>
        <v>0</v>
      </c>
      <c r="AE139">
        <f t="shared" si="44"/>
        <v>0</v>
      </c>
      <c r="AF139">
        <f t="shared" si="45"/>
        <v>0</v>
      </c>
      <c r="AG139">
        <f t="shared" si="46"/>
        <v>0</v>
      </c>
      <c r="AH139">
        <f t="shared" si="47"/>
        <v>0</v>
      </c>
      <c r="AI139" t="s">
        <v>250</v>
      </c>
      <c r="AM139" t="s">
        <v>936</v>
      </c>
      <c r="AN139" t="s">
        <v>1118</v>
      </c>
      <c r="AO139" t="s">
        <v>394</v>
      </c>
      <c r="AP139" t="s">
        <v>1330</v>
      </c>
      <c r="AQ139" t="s">
        <v>935</v>
      </c>
      <c r="AR139" t="s">
        <v>1925</v>
      </c>
      <c r="CR139" t="s">
        <v>274</v>
      </c>
      <c r="CS139" t="s">
        <v>274</v>
      </c>
      <c r="CT139" t="s">
        <v>274</v>
      </c>
      <c r="CU139" t="s">
        <v>423</v>
      </c>
      <c r="CV139" t="s">
        <v>299</v>
      </c>
      <c r="CW139" t="s">
        <v>299</v>
      </c>
      <c r="EW139">
        <v>2</v>
      </c>
      <c r="EX139" t="s">
        <v>258</v>
      </c>
      <c r="EY139" t="s">
        <v>278</v>
      </c>
      <c r="FR139">
        <v>4</v>
      </c>
      <c r="FS139" t="s">
        <v>259</v>
      </c>
      <c r="GL139" t="s">
        <v>262</v>
      </c>
      <c r="GM139" t="s">
        <v>259</v>
      </c>
      <c r="HF139" t="s">
        <v>852</v>
      </c>
      <c r="HG139" s="5" t="s">
        <v>930</v>
      </c>
      <c r="HZ139" t="s">
        <v>1926</v>
      </c>
      <c r="IA139" t="s">
        <v>1927</v>
      </c>
    </row>
    <row r="140" spans="1:245" hidden="1" x14ac:dyDescent="0.3">
      <c r="A140">
        <v>74117</v>
      </c>
      <c r="B140" t="s">
        <v>1928</v>
      </c>
      <c r="D140">
        <v>1</v>
      </c>
      <c r="E140" t="s">
        <v>3314</v>
      </c>
      <c r="F140">
        <v>2</v>
      </c>
      <c r="G140">
        <v>0</v>
      </c>
      <c r="H140">
        <v>0</v>
      </c>
      <c r="I140">
        <v>2013</v>
      </c>
      <c r="J140" s="3">
        <v>36.85</v>
      </c>
      <c r="K140" s="3">
        <v>40.54</v>
      </c>
      <c r="L140">
        <f t="shared" si="38"/>
        <v>2</v>
      </c>
      <c r="M140">
        <v>2015</v>
      </c>
      <c r="N140">
        <f>COUNTIFS(CR140:EV140,"=university")</f>
        <v>0</v>
      </c>
      <c r="O140">
        <v>1</v>
      </c>
      <c r="P140">
        <f>COUNTIFS(CR140:EV140,"=*government**")</f>
        <v>1</v>
      </c>
      <c r="Q140">
        <f>COUNTIFS(AR140:CQ140,"=*European Innovation Council*")</f>
        <v>0</v>
      </c>
      <c r="R140">
        <f>COUNTIF(CR140:EV140,"*angel*")</f>
        <v>0</v>
      </c>
      <c r="S140">
        <f>COUNTIF(CR140:EV140,"*family_office*")</f>
        <v>0</v>
      </c>
      <c r="T140">
        <v>0</v>
      </c>
      <c r="U140">
        <f>COUNTIF(CR140:EV140,"*accelerator*")</f>
        <v>1</v>
      </c>
      <c r="V140">
        <f>COUNTIF(CR140:EV140,"*corporate*")</f>
        <v>1</v>
      </c>
      <c r="W140">
        <f t="shared" si="39"/>
        <v>0</v>
      </c>
      <c r="X140">
        <f>COUNTIF(CR140:EV140,"*crowdfunding*")</f>
        <v>0</v>
      </c>
      <c r="Y140">
        <f>COUNTIF(CR140:EV140,"*venture_capital*")</f>
        <v>2</v>
      </c>
      <c r="Z140">
        <v>2</v>
      </c>
      <c r="AA140">
        <f t="shared" si="40"/>
        <v>1</v>
      </c>
      <c r="AB140">
        <f t="shared" si="41"/>
        <v>1</v>
      </c>
      <c r="AC140">
        <f t="shared" si="42"/>
        <v>0</v>
      </c>
      <c r="AD140">
        <f t="shared" si="43"/>
        <v>0</v>
      </c>
      <c r="AE140">
        <f t="shared" si="44"/>
        <v>0</v>
      </c>
      <c r="AF140">
        <f t="shared" si="45"/>
        <v>1</v>
      </c>
      <c r="AG140">
        <f t="shared" si="46"/>
        <v>0</v>
      </c>
      <c r="AH140">
        <f t="shared" si="47"/>
        <v>0</v>
      </c>
      <c r="AI140" t="s">
        <v>593</v>
      </c>
      <c r="AJ140" t="s">
        <v>250</v>
      </c>
      <c r="AK140" t="s">
        <v>292</v>
      </c>
      <c r="AM140" t="s">
        <v>1929</v>
      </c>
      <c r="AN140" t="s">
        <v>765</v>
      </c>
      <c r="AO140" t="s">
        <v>335</v>
      </c>
      <c r="AP140" t="s">
        <v>723</v>
      </c>
      <c r="AQ140" t="s">
        <v>1930</v>
      </c>
      <c r="AR140" t="s">
        <v>1931</v>
      </c>
      <c r="CR140" t="s">
        <v>474</v>
      </c>
      <c r="CS140" t="s">
        <v>292</v>
      </c>
      <c r="CT140" t="s">
        <v>299</v>
      </c>
      <c r="CU140" t="s">
        <v>274</v>
      </c>
      <c r="CV140" t="s">
        <v>274</v>
      </c>
      <c r="CW140" t="s">
        <v>324</v>
      </c>
      <c r="EW140">
        <v>4</v>
      </c>
      <c r="EX140" t="s">
        <v>278</v>
      </c>
      <c r="EY140" t="s">
        <v>277</v>
      </c>
      <c r="EZ140" t="s">
        <v>347</v>
      </c>
      <c r="FA140" t="s">
        <v>600</v>
      </c>
      <c r="FR140" t="s">
        <v>281</v>
      </c>
      <c r="FS140" t="s">
        <v>578</v>
      </c>
      <c r="FT140">
        <v>5</v>
      </c>
      <c r="FU140">
        <v>30</v>
      </c>
      <c r="GL140" t="s">
        <v>302</v>
      </c>
      <c r="GM140" t="s">
        <v>302</v>
      </c>
      <c r="GN140" t="s">
        <v>302</v>
      </c>
      <c r="GO140" t="s">
        <v>302</v>
      </c>
      <c r="HF140" s="5">
        <v>42064</v>
      </c>
      <c r="HG140" s="5">
        <v>42675</v>
      </c>
      <c r="HH140" s="5">
        <v>43132</v>
      </c>
      <c r="HI140" s="5">
        <v>44621</v>
      </c>
      <c r="HZ140" t="s">
        <v>335</v>
      </c>
      <c r="IA140" t="s">
        <v>723</v>
      </c>
      <c r="IB140" t="s">
        <v>1932</v>
      </c>
      <c r="IC140" t="s">
        <v>1931</v>
      </c>
    </row>
    <row r="141" spans="1:245" hidden="1" x14ac:dyDescent="0.3">
      <c r="A141">
        <v>3881023</v>
      </c>
      <c r="B141" t="s">
        <v>1933</v>
      </c>
      <c r="C141">
        <v>1</v>
      </c>
      <c r="E141" t="s">
        <v>3312</v>
      </c>
      <c r="F141">
        <v>2</v>
      </c>
      <c r="G141">
        <v>1</v>
      </c>
      <c r="H141">
        <v>1</v>
      </c>
      <c r="I141">
        <v>2020</v>
      </c>
      <c r="J141" s="3">
        <v>2</v>
      </c>
      <c r="K141" s="3">
        <v>2.2000000000000002</v>
      </c>
      <c r="L141">
        <f t="shared" si="38"/>
        <v>2</v>
      </c>
      <c r="M141">
        <v>2022</v>
      </c>
      <c r="N141">
        <f t="shared" si="49"/>
        <v>0</v>
      </c>
      <c r="O141">
        <v>0</v>
      </c>
      <c r="P141">
        <f t="shared" si="50"/>
        <v>1</v>
      </c>
      <c r="Q141">
        <f t="shared" si="48"/>
        <v>0</v>
      </c>
      <c r="R141">
        <f t="shared" si="51"/>
        <v>0</v>
      </c>
      <c r="S141">
        <f t="shared" si="52"/>
        <v>1</v>
      </c>
      <c r="T141">
        <v>1</v>
      </c>
      <c r="U141">
        <f t="shared" si="53"/>
        <v>0</v>
      </c>
      <c r="V141">
        <f t="shared" si="54"/>
        <v>0</v>
      </c>
      <c r="W141">
        <f t="shared" si="39"/>
        <v>1</v>
      </c>
      <c r="X141">
        <f t="shared" si="55"/>
        <v>0</v>
      </c>
      <c r="Y141">
        <f t="shared" si="56"/>
        <v>4</v>
      </c>
      <c r="Z141">
        <v>4</v>
      </c>
      <c r="AA141">
        <f t="shared" si="40"/>
        <v>1</v>
      </c>
      <c r="AB141">
        <f t="shared" si="41"/>
        <v>0</v>
      </c>
      <c r="AC141">
        <f t="shared" si="42"/>
        <v>0</v>
      </c>
      <c r="AD141">
        <f t="shared" si="43"/>
        <v>0</v>
      </c>
      <c r="AE141">
        <f t="shared" si="44"/>
        <v>0</v>
      </c>
      <c r="AF141">
        <f t="shared" si="45"/>
        <v>0</v>
      </c>
      <c r="AG141">
        <f t="shared" si="46"/>
        <v>0</v>
      </c>
      <c r="AH141">
        <f t="shared" si="47"/>
        <v>0</v>
      </c>
      <c r="AI141" t="s">
        <v>250</v>
      </c>
      <c r="AM141" t="s">
        <v>842</v>
      </c>
      <c r="AN141" t="s">
        <v>1616</v>
      </c>
      <c r="AO141" t="s">
        <v>1618</v>
      </c>
      <c r="AP141" t="s">
        <v>571</v>
      </c>
      <c r="AQ141" t="s">
        <v>1896</v>
      </c>
      <c r="AR141" t="s">
        <v>842</v>
      </c>
      <c r="AS141" t="s">
        <v>1934</v>
      </c>
      <c r="CR141" t="s">
        <v>274</v>
      </c>
      <c r="CS141" t="s">
        <v>423</v>
      </c>
      <c r="CT141" t="s">
        <v>273</v>
      </c>
      <c r="CU141" t="s">
        <v>298</v>
      </c>
      <c r="CV141" t="s">
        <v>299</v>
      </c>
      <c r="CW141" t="s">
        <v>274</v>
      </c>
      <c r="CX141" t="s">
        <v>256</v>
      </c>
      <c r="EW141">
        <v>3</v>
      </c>
      <c r="EX141" t="s">
        <v>258</v>
      </c>
      <c r="EY141" t="s">
        <v>258</v>
      </c>
      <c r="EZ141" t="s">
        <v>258</v>
      </c>
      <c r="FR141" t="s">
        <v>259</v>
      </c>
      <c r="FS141">
        <v>2</v>
      </c>
      <c r="FT141" t="s">
        <v>259</v>
      </c>
      <c r="GL141" t="s">
        <v>259</v>
      </c>
      <c r="GM141" t="s">
        <v>302</v>
      </c>
      <c r="GN141" t="s">
        <v>259</v>
      </c>
      <c r="HF141" t="s">
        <v>331</v>
      </c>
      <c r="HG141" s="5">
        <v>44621</v>
      </c>
      <c r="HH141" t="s">
        <v>564</v>
      </c>
      <c r="HZ141" t="s">
        <v>259</v>
      </c>
      <c r="IA141" t="s">
        <v>1935</v>
      </c>
      <c r="IB141" t="s">
        <v>1934</v>
      </c>
    </row>
    <row r="142" spans="1:245" s="8" customFormat="1" hidden="1" x14ac:dyDescent="0.3">
      <c r="A142" s="8">
        <v>867742</v>
      </c>
      <c r="B142" s="8" t="s">
        <v>1936</v>
      </c>
      <c r="D142" s="8">
        <v>1</v>
      </c>
      <c r="E142" t="s">
        <v>3306</v>
      </c>
      <c r="F142">
        <v>4</v>
      </c>
      <c r="G142">
        <v>1</v>
      </c>
      <c r="H142">
        <v>0</v>
      </c>
      <c r="I142" s="8">
        <v>2015</v>
      </c>
      <c r="J142" s="9">
        <v>751.01</v>
      </c>
      <c r="K142" s="9">
        <v>826.11</v>
      </c>
      <c r="L142" s="8">
        <f t="shared" si="38"/>
        <v>1</v>
      </c>
      <c r="M142" s="8">
        <v>2016</v>
      </c>
      <c r="N142" s="8">
        <f t="shared" si="49"/>
        <v>1</v>
      </c>
      <c r="O142" s="8">
        <v>1</v>
      </c>
      <c r="P142" s="8">
        <f t="shared" si="50"/>
        <v>0</v>
      </c>
      <c r="Q142" s="8">
        <f t="shared" si="48"/>
        <v>0</v>
      </c>
      <c r="R142" s="8">
        <f t="shared" si="51"/>
        <v>5</v>
      </c>
      <c r="S142" s="8">
        <f t="shared" si="52"/>
        <v>0</v>
      </c>
      <c r="T142" s="8">
        <v>5</v>
      </c>
      <c r="U142" s="8">
        <f t="shared" si="53"/>
        <v>1</v>
      </c>
      <c r="V142" s="8">
        <f t="shared" si="54"/>
        <v>5</v>
      </c>
      <c r="W142">
        <f t="shared" si="39"/>
        <v>0</v>
      </c>
      <c r="X142" s="8">
        <f t="shared" si="55"/>
        <v>0</v>
      </c>
      <c r="Y142" s="8">
        <f t="shared" si="56"/>
        <v>6</v>
      </c>
      <c r="Z142" s="8">
        <v>6</v>
      </c>
      <c r="AA142" s="8">
        <f t="shared" si="40"/>
        <v>1</v>
      </c>
      <c r="AB142" s="8">
        <f t="shared" si="41"/>
        <v>1</v>
      </c>
      <c r="AC142" s="8">
        <f t="shared" si="42"/>
        <v>1</v>
      </c>
      <c r="AD142" s="8">
        <f t="shared" si="43"/>
        <v>0</v>
      </c>
      <c r="AE142" s="8">
        <f t="shared" si="44"/>
        <v>0</v>
      </c>
      <c r="AF142" s="8">
        <f t="shared" si="45"/>
        <v>0</v>
      </c>
      <c r="AG142" s="8">
        <f t="shared" si="46"/>
        <v>1</v>
      </c>
      <c r="AH142" s="8">
        <f t="shared" si="47"/>
        <v>0</v>
      </c>
      <c r="AI142" s="8" t="s">
        <v>714</v>
      </c>
      <c r="AJ142" s="8" t="s">
        <v>366</v>
      </c>
      <c r="AK142" s="8" t="s">
        <v>250</v>
      </c>
      <c r="AL142" s="8" t="s">
        <v>292</v>
      </c>
      <c r="AM142" s="8" t="s">
        <v>1937</v>
      </c>
      <c r="AN142" s="8" t="s">
        <v>1938</v>
      </c>
      <c r="AO142" s="8" t="s">
        <v>1939</v>
      </c>
      <c r="AP142" s="8" t="s">
        <v>1940</v>
      </c>
      <c r="AQ142" s="8" t="s">
        <v>1144</v>
      </c>
      <c r="AR142" s="8" t="s">
        <v>1941</v>
      </c>
      <c r="AS142" s="8" t="s">
        <v>1942</v>
      </c>
      <c r="AT142" s="8" t="s">
        <v>1943</v>
      </c>
      <c r="AU142" s="8" t="s">
        <v>1944</v>
      </c>
      <c r="AV142" s="8" t="s">
        <v>1945</v>
      </c>
      <c r="AW142" s="8" t="s">
        <v>1305</v>
      </c>
      <c r="AX142" s="8" t="s">
        <v>369</v>
      </c>
      <c r="AY142" s="8" t="s">
        <v>1946</v>
      </c>
      <c r="AZ142" s="8" t="s">
        <v>1947</v>
      </c>
      <c r="BA142" s="8" t="s">
        <v>1948</v>
      </c>
      <c r="BB142" s="8" t="s">
        <v>1949</v>
      </c>
      <c r="BC142" s="8" t="s">
        <v>1950</v>
      </c>
      <c r="BD142" s="8" t="s">
        <v>1951</v>
      </c>
      <c r="CO142"/>
      <c r="CR142" s="8" t="s">
        <v>274</v>
      </c>
      <c r="CS142" s="8" t="s">
        <v>273</v>
      </c>
      <c r="CT142" s="8" t="s">
        <v>324</v>
      </c>
      <c r="CU142" s="8" t="s">
        <v>274</v>
      </c>
      <c r="CV142" s="8" t="s">
        <v>274</v>
      </c>
      <c r="CW142" s="8" t="s">
        <v>374</v>
      </c>
      <c r="CX142" s="8" t="s">
        <v>374</v>
      </c>
      <c r="CY142" s="8" t="s">
        <v>274</v>
      </c>
      <c r="CZ142" s="8" t="s">
        <v>273</v>
      </c>
      <c r="DA142" s="8" t="s">
        <v>324</v>
      </c>
      <c r="DB142" s="8" t="s">
        <v>254</v>
      </c>
      <c r="DC142" s="8" t="s">
        <v>373</v>
      </c>
      <c r="DD142" s="8" t="s">
        <v>374</v>
      </c>
      <c r="DE142" s="8" t="s">
        <v>324</v>
      </c>
      <c r="DF142" s="8" t="s">
        <v>324</v>
      </c>
      <c r="DG142" s="8" t="s">
        <v>324</v>
      </c>
      <c r="DH142" s="8" t="s">
        <v>374</v>
      </c>
      <c r="DI142" s="8" t="s">
        <v>374</v>
      </c>
      <c r="EW142" s="8">
        <v>12</v>
      </c>
      <c r="EX142" s="8" t="s">
        <v>1274</v>
      </c>
      <c r="EY142" s="8" t="s">
        <v>1274</v>
      </c>
      <c r="EZ142" s="8" t="s">
        <v>1703</v>
      </c>
      <c r="FA142" s="8" t="s">
        <v>1704</v>
      </c>
      <c r="FB142" s="8" t="s">
        <v>700</v>
      </c>
      <c r="FC142" s="8" t="s">
        <v>700</v>
      </c>
      <c r="FD142" s="8" t="s">
        <v>348</v>
      </c>
      <c r="FE142" s="8" t="s">
        <v>347</v>
      </c>
      <c r="FF142" s="8" t="s">
        <v>347</v>
      </c>
      <c r="FG142" s="8" t="s">
        <v>258</v>
      </c>
      <c r="FH142" s="8" t="s">
        <v>258</v>
      </c>
      <c r="FI142" s="8" t="s">
        <v>257</v>
      </c>
      <c r="FR142" s="8">
        <v>100</v>
      </c>
      <c r="FS142" s="8">
        <v>119</v>
      </c>
      <c r="FT142" s="8">
        <v>380</v>
      </c>
      <c r="FU142" s="8">
        <v>450</v>
      </c>
      <c r="FV142" s="8">
        <v>35</v>
      </c>
      <c r="FW142" s="8">
        <v>240</v>
      </c>
      <c r="FX142" s="8">
        <v>90</v>
      </c>
      <c r="FY142" s="8" t="s">
        <v>1389</v>
      </c>
      <c r="FZ142" s="8" t="s">
        <v>1952</v>
      </c>
      <c r="GA142" s="8" t="s">
        <v>259</v>
      </c>
      <c r="GB142" s="8" t="s">
        <v>259</v>
      </c>
      <c r="GC142" s="8" t="s">
        <v>259</v>
      </c>
      <c r="GL142" s="8" t="s">
        <v>262</v>
      </c>
      <c r="GM142" s="8" t="s">
        <v>262</v>
      </c>
      <c r="GN142" s="8" t="s">
        <v>262</v>
      </c>
      <c r="GO142" s="8" t="s">
        <v>262</v>
      </c>
      <c r="GP142" s="8" t="s">
        <v>262</v>
      </c>
      <c r="GQ142" s="8" t="s">
        <v>262</v>
      </c>
      <c r="GR142" s="8" t="s">
        <v>262</v>
      </c>
      <c r="GS142" s="8" t="s">
        <v>262</v>
      </c>
      <c r="GT142" s="8" t="s">
        <v>302</v>
      </c>
      <c r="GU142" s="8" t="s">
        <v>262</v>
      </c>
      <c r="GV142" s="8" t="s">
        <v>262</v>
      </c>
      <c r="GW142" s="8" t="s">
        <v>262</v>
      </c>
      <c r="HF142" s="8" t="s">
        <v>1953</v>
      </c>
      <c r="HG142" s="10">
        <v>44866</v>
      </c>
      <c r="HH142" s="8" t="s">
        <v>1954</v>
      </c>
      <c r="HI142" s="8" t="s">
        <v>1954</v>
      </c>
      <c r="HJ142" s="8" t="s">
        <v>1955</v>
      </c>
      <c r="HK142" s="10">
        <v>43891</v>
      </c>
      <c r="HL142" s="8" t="s">
        <v>1956</v>
      </c>
      <c r="HM142" s="8" t="s">
        <v>1957</v>
      </c>
      <c r="HN142" s="8" t="s">
        <v>1958</v>
      </c>
      <c r="HO142" s="10">
        <v>42430</v>
      </c>
      <c r="HP142" s="8" t="s">
        <v>1959</v>
      </c>
      <c r="HQ142" s="8" t="s">
        <v>1960</v>
      </c>
      <c r="HZ142" s="8" t="s">
        <v>1939</v>
      </c>
      <c r="IA142" s="8" t="s">
        <v>1961</v>
      </c>
      <c r="IB142" s="8" t="s">
        <v>1945</v>
      </c>
      <c r="ID142" s="8" t="s">
        <v>1943</v>
      </c>
      <c r="IE142" s="8" t="s">
        <v>1962</v>
      </c>
      <c r="IF142" s="8" t="s">
        <v>1963</v>
      </c>
      <c r="IG142" s="8" t="s">
        <v>1937</v>
      </c>
      <c r="IH142" s="8" t="s">
        <v>1937</v>
      </c>
      <c r="II142" s="8" t="s">
        <v>1942</v>
      </c>
      <c r="IJ142" s="8" t="s">
        <v>1144</v>
      </c>
      <c r="IK142" s="8" t="s">
        <v>1305</v>
      </c>
    </row>
    <row r="143" spans="1:245" hidden="1" x14ac:dyDescent="0.3">
      <c r="A143">
        <v>136702</v>
      </c>
      <c r="B143" t="s">
        <v>1964</v>
      </c>
      <c r="D143">
        <v>1</v>
      </c>
      <c r="E143" t="s">
        <v>3304</v>
      </c>
      <c r="F143">
        <v>4</v>
      </c>
      <c r="G143">
        <v>1</v>
      </c>
      <c r="H143">
        <v>0</v>
      </c>
      <c r="I143">
        <v>2015</v>
      </c>
      <c r="J143" s="3">
        <v>51.14</v>
      </c>
      <c r="K143" s="3">
        <v>56.25</v>
      </c>
      <c r="L143">
        <f t="shared" si="38"/>
        <v>0</v>
      </c>
      <c r="M143">
        <v>2015</v>
      </c>
      <c r="N143">
        <f t="shared" si="49"/>
        <v>0</v>
      </c>
      <c r="O143">
        <v>0</v>
      </c>
      <c r="P143">
        <f t="shared" si="50"/>
        <v>0</v>
      </c>
      <c r="Q143">
        <f t="shared" si="48"/>
        <v>0</v>
      </c>
      <c r="R143">
        <f t="shared" si="51"/>
        <v>1</v>
      </c>
      <c r="S143">
        <f t="shared" si="52"/>
        <v>0</v>
      </c>
      <c r="T143">
        <v>1</v>
      </c>
      <c r="U143">
        <f t="shared" si="53"/>
        <v>2</v>
      </c>
      <c r="V143">
        <f t="shared" si="54"/>
        <v>0</v>
      </c>
      <c r="W143">
        <f t="shared" si="39"/>
        <v>0</v>
      </c>
      <c r="X143">
        <f t="shared" si="55"/>
        <v>0</v>
      </c>
      <c r="Y143">
        <f t="shared" si="56"/>
        <v>11</v>
      </c>
      <c r="Z143">
        <v>10</v>
      </c>
      <c r="AA143">
        <f t="shared" si="40"/>
        <v>1</v>
      </c>
      <c r="AB143">
        <f t="shared" si="41"/>
        <v>1</v>
      </c>
      <c r="AC143">
        <f t="shared" si="42"/>
        <v>1</v>
      </c>
      <c r="AD143">
        <f t="shared" si="43"/>
        <v>0</v>
      </c>
      <c r="AE143">
        <f t="shared" si="44"/>
        <v>0</v>
      </c>
      <c r="AF143">
        <f t="shared" si="45"/>
        <v>0</v>
      </c>
      <c r="AG143">
        <f t="shared" si="46"/>
        <v>0</v>
      </c>
      <c r="AH143">
        <f t="shared" si="47"/>
        <v>0</v>
      </c>
      <c r="AI143" t="s">
        <v>366</v>
      </c>
      <c r="AJ143" t="s">
        <v>250</v>
      </c>
      <c r="AK143" t="s">
        <v>292</v>
      </c>
      <c r="AM143" t="s">
        <v>312</v>
      </c>
      <c r="AN143" t="s">
        <v>1965</v>
      </c>
      <c r="AO143" t="s">
        <v>1966</v>
      </c>
      <c r="AP143" t="s">
        <v>315</v>
      </c>
      <c r="AQ143" t="s">
        <v>1967</v>
      </c>
      <c r="AR143" t="s">
        <v>864</v>
      </c>
      <c r="AS143" t="s">
        <v>761</v>
      </c>
      <c r="AT143" t="s">
        <v>1403</v>
      </c>
      <c r="AU143" t="s">
        <v>318</v>
      </c>
      <c r="AV143" t="s">
        <v>1937</v>
      </c>
      <c r="AW143" t="s">
        <v>1968</v>
      </c>
      <c r="AX143" t="s">
        <v>846</v>
      </c>
      <c r="AY143" t="s">
        <v>1969</v>
      </c>
      <c r="AZ143" t="s">
        <v>1970</v>
      </c>
      <c r="CR143" t="s">
        <v>274</v>
      </c>
      <c r="CS143" t="s">
        <v>273</v>
      </c>
      <c r="CT143" t="s">
        <v>374</v>
      </c>
      <c r="CU143" t="s">
        <v>292</v>
      </c>
      <c r="CV143" t="s">
        <v>274</v>
      </c>
      <c r="CW143" t="s">
        <v>274</v>
      </c>
      <c r="CX143" t="s">
        <v>274</v>
      </c>
      <c r="CY143" t="s">
        <v>273</v>
      </c>
      <c r="CZ143" t="s">
        <v>292</v>
      </c>
      <c r="DA143" t="s">
        <v>274</v>
      </c>
      <c r="DB143" t="s">
        <v>274</v>
      </c>
      <c r="DC143" t="s">
        <v>273</v>
      </c>
      <c r="DD143" t="s">
        <v>274</v>
      </c>
      <c r="DE143" t="s">
        <v>274</v>
      </c>
      <c r="EW143">
        <v>8</v>
      </c>
      <c r="EX143" t="s">
        <v>258</v>
      </c>
      <c r="EY143" t="s">
        <v>258</v>
      </c>
      <c r="EZ143" t="s">
        <v>300</v>
      </c>
      <c r="FA143" t="s">
        <v>347</v>
      </c>
      <c r="FB143" t="s">
        <v>348</v>
      </c>
      <c r="FC143" t="s">
        <v>348</v>
      </c>
      <c r="FD143" t="s">
        <v>1971</v>
      </c>
      <c r="FE143" t="s">
        <v>300</v>
      </c>
      <c r="FR143" t="s">
        <v>1972</v>
      </c>
      <c r="FS143" t="s">
        <v>301</v>
      </c>
      <c r="FT143" t="s">
        <v>259</v>
      </c>
      <c r="FU143" t="s">
        <v>1973</v>
      </c>
      <c r="FV143" t="s">
        <v>259</v>
      </c>
      <c r="FW143">
        <v>40</v>
      </c>
      <c r="FX143" t="s">
        <v>1974</v>
      </c>
      <c r="FY143" t="s">
        <v>259</v>
      </c>
      <c r="GL143" t="s">
        <v>263</v>
      </c>
      <c r="GM143" t="s">
        <v>262</v>
      </c>
      <c r="GN143" t="s">
        <v>259</v>
      </c>
      <c r="GO143" t="s">
        <v>263</v>
      </c>
      <c r="GP143" t="s">
        <v>259</v>
      </c>
      <c r="GQ143" t="s">
        <v>262</v>
      </c>
      <c r="GR143" t="s">
        <v>262</v>
      </c>
      <c r="GS143" t="s">
        <v>259</v>
      </c>
      <c r="HF143" s="5" t="s">
        <v>640</v>
      </c>
      <c r="HG143" t="s">
        <v>669</v>
      </c>
      <c r="HH143" t="s">
        <v>375</v>
      </c>
      <c r="HI143" s="5">
        <v>43160</v>
      </c>
      <c r="HJ143" s="5">
        <v>43891</v>
      </c>
      <c r="HK143" t="s">
        <v>516</v>
      </c>
      <c r="HL143" t="s">
        <v>769</v>
      </c>
      <c r="HM143" s="5">
        <v>44256</v>
      </c>
      <c r="HZ143" t="s">
        <v>1975</v>
      </c>
      <c r="IA143" t="s">
        <v>1976</v>
      </c>
      <c r="IB143" t="s">
        <v>318</v>
      </c>
      <c r="IC143" t="s">
        <v>1977</v>
      </c>
      <c r="ID143" t="s">
        <v>1968</v>
      </c>
      <c r="IE143" t="s">
        <v>1978</v>
      </c>
      <c r="IF143" t="s">
        <v>1979</v>
      </c>
      <c r="IG143" t="s">
        <v>318</v>
      </c>
    </row>
    <row r="144" spans="1:245" hidden="1" x14ac:dyDescent="0.3">
      <c r="A144">
        <v>2935902</v>
      </c>
      <c r="B144" t="s">
        <v>1980</v>
      </c>
      <c r="D144">
        <v>1</v>
      </c>
      <c r="E144" t="s">
        <v>3312</v>
      </c>
      <c r="G144">
        <v>0</v>
      </c>
      <c r="H144">
        <v>0</v>
      </c>
      <c r="I144">
        <v>2018</v>
      </c>
      <c r="J144" s="3">
        <v>7</v>
      </c>
      <c r="K144" s="3">
        <v>7.7</v>
      </c>
      <c r="L144">
        <f t="shared" si="38"/>
        <v>4</v>
      </c>
      <c r="M144">
        <v>2022</v>
      </c>
      <c r="N144">
        <f>COUNTIFS(CR144:EV144,"=university")</f>
        <v>0</v>
      </c>
      <c r="O144">
        <v>1</v>
      </c>
      <c r="P144">
        <f>COUNTIFS(CR144:EV144,"=*government**")</f>
        <v>1</v>
      </c>
      <c r="Q144">
        <f>COUNTIFS(AM144:CQ144,"=*European Innovation Council*")</f>
        <v>0</v>
      </c>
      <c r="R144">
        <f>COUNTIF(CR144:EV144,"*angel*")</f>
        <v>0</v>
      </c>
      <c r="S144">
        <f>COUNTIF(CR144:EV144,"*family_office*")</f>
        <v>0</v>
      </c>
      <c r="T144">
        <v>0</v>
      </c>
      <c r="U144">
        <f>COUNTIF(CR144:EV144,"*accelerator*")</f>
        <v>2</v>
      </c>
      <c r="V144">
        <f>COUNTIF(CR144:EV144,"*corporate*")</f>
        <v>0</v>
      </c>
      <c r="W144">
        <f t="shared" si="39"/>
        <v>1</v>
      </c>
      <c r="X144">
        <f>COUNTIF(CR144:EV144,"*crowdfunding*")</f>
        <v>1</v>
      </c>
      <c r="Y144">
        <f>COUNTIF(CR144:EV144,"*venture_capital*")</f>
        <v>1</v>
      </c>
      <c r="Z144">
        <v>1</v>
      </c>
      <c r="AA144">
        <f t="shared" si="40"/>
        <v>1</v>
      </c>
      <c r="AB144">
        <f t="shared" si="41"/>
        <v>1</v>
      </c>
      <c r="AC144">
        <f t="shared" si="42"/>
        <v>0</v>
      </c>
      <c r="AD144">
        <f t="shared" si="43"/>
        <v>0</v>
      </c>
      <c r="AE144">
        <f t="shared" si="44"/>
        <v>1</v>
      </c>
      <c r="AF144">
        <f t="shared" si="45"/>
        <v>0</v>
      </c>
      <c r="AG144">
        <f t="shared" si="46"/>
        <v>0</v>
      </c>
      <c r="AH144">
        <f t="shared" si="47"/>
        <v>0</v>
      </c>
      <c r="AI144" t="s">
        <v>250</v>
      </c>
      <c r="AJ144" t="s">
        <v>659</v>
      </c>
      <c r="AK144" t="s">
        <v>292</v>
      </c>
      <c r="AM144" t="s">
        <v>881</v>
      </c>
      <c r="AN144" t="s">
        <v>569</v>
      </c>
      <c r="AO144" t="s">
        <v>1361</v>
      </c>
      <c r="AP144" t="s">
        <v>1981</v>
      </c>
      <c r="AQ144" t="s">
        <v>1982</v>
      </c>
      <c r="AR144" t="s">
        <v>1746</v>
      </c>
      <c r="AS144" t="s">
        <v>1983</v>
      </c>
      <c r="CR144" t="s">
        <v>292</v>
      </c>
      <c r="CS144" t="s">
        <v>474</v>
      </c>
      <c r="CT144" t="s">
        <v>292</v>
      </c>
      <c r="CU144" t="s">
        <v>664</v>
      </c>
      <c r="CV144" t="s">
        <v>299</v>
      </c>
      <c r="CW144" t="s">
        <v>273</v>
      </c>
      <c r="CX144" t="s">
        <v>256</v>
      </c>
      <c r="EW144">
        <v>3</v>
      </c>
      <c r="EX144" t="s">
        <v>258</v>
      </c>
      <c r="EY144" t="s">
        <v>258</v>
      </c>
      <c r="EZ144" t="s">
        <v>258</v>
      </c>
      <c r="FR144">
        <v>1</v>
      </c>
      <c r="FS144">
        <v>4</v>
      </c>
      <c r="FT144">
        <v>2</v>
      </c>
      <c r="GL144" t="s">
        <v>302</v>
      </c>
      <c r="GM144" t="s">
        <v>302</v>
      </c>
      <c r="GN144" t="s">
        <v>302</v>
      </c>
      <c r="HF144" s="5">
        <v>44866</v>
      </c>
      <c r="HG144" t="s">
        <v>1984</v>
      </c>
      <c r="HH144" t="s">
        <v>412</v>
      </c>
      <c r="HZ144" t="s">
        <v>1981</v>
      </c>
      <c r="IA144" t="s">
        <v>1985</v>
      </c>
      <c r="IB144" t="s">
        <v>1986</v>
      </c>
    </row>
    <row r="145" spans="1:253" hidden="1" x14ac:dyDescent="0.3">
      <c r="A145">
        <v>1482002</v>
      </c>
      <c r="B145" t="s">
        <v>1987</v>
      </c>
      <c r="D145">
        <v>1</v>
      </c>
      <c r="E145" t="s">
        <v>3312</v>
      </c>
      <c r="F145">
        <v>3</v>
      </c>
      <c r="G145">
        <v>0</v>
      </c>
      <c r="H145">
        <v>0</v>
      </c>
      <c r="I145">
        <v>2018</v>
      </c>
      <c r="J145" s="3">
        <v>5.6</v>
      </c>
      <c r="K145" s="3">
        <v>6.16</v>
      </c>
      <c r="L145">
        <f t="shared" si="38"/>
        <v>1</v>
      </c>
      <c r="M145">
        <v>2019</v>
      </c>
      <c r="N145">
        <f t="shared" si="49"/>
        <v>0</v>
      </c>
      <c r="O145">
        <v>0</v>
      </c>
      <c r="P145">
        <f t="shared" si="50"/>
        <v>0</v>
      </c>
      <c r="Q145">
        <f t="shared" si="48"/>
        <v>0</v>
      </c>
      <c r="R145">
        <f t="shared" si="51"/>
        <v>2</v>
      </c>
      <c r="S145">
        <f t="shared" si="52"/>
        <v>0</v>
      </c>
      <c r="T145">
        <v>2</v>
      </c>
      <c r="U145">
        <f t="shared" si="53"/>
        <v>0</v>
      </c>
      <c r="V145">
        <f t="shared" si="54"/>
        <v>1</v>
      </c>
      <c r="W145">
        <f t="shared" si="39"/>
        <v>1</v>
      </c>
      <c r="X145">
        <f t="shared" si="55"/>
        <v>0</v>
      </c>
      <c r="Y145">
        <f t="shared" si="56"/>
        <v>3</v>
      </c>
      <c r="Z145">
        <v>4</v>
      </c>
      <c r="AA145">
        <f t="shared" si="40"/>
        <v>1</v>
      </c>
      <c r="AB145">
        <f t="shared" si="41"/>
        <v>0</v>
      </c>
      <c r="AC145">
        <f t="shared" si="42"/>
        <v>1</v>
      </c>
      <c r="AD145">
        <f t="shared" si="43"/>
        <v>0</v>
      </c>
      <c r="AE145">
        <f t="shared" si="44"/>
        <v>0</v>
      </c>
      <c r="AF145">
        <f t="shared" si="45"/>
        <v>0</v>
      </c>
      <c r="AG145">
        <f t="shared" si="46"/>
        <v>0</v>
      </c>
      <c r="AH145">
        <f t="shared" si="47"/>
        <v>0</v>
      </c>
      <c r="AI145" t="s">
        <v>366</v>
      </c>
      <c r="AJ145" t="s">
        <v>250</v>
      </c>
      <c r="AM145" t="s">
        <v>558</v>
      </c>
      <c r="AN145" t="s">
        <v>1988</v>
      </c>
      <c r="AO145" t="s">
        <v>1989</v>
      </c>
      <c r="AP145" t="s">
        <v>1990</v>
      </c>
      <c r="AQ145" t="s">
        <v>1991</v>
      </c>
      <c r="AR145" t="s">
        <v>1992</v>
      </c>
      <c r="AS145" t="s">
        <v>1993</v>
      </c>
      <c r="CR145" t="s">
        <v>274</v>
      </c>
      <c r="CS145" t="s">
        <v>374</v>
      </c>
      <c r="CT145" t="s">
        <v>274</v>
      </c>
      <c r="CU145" t="s">
        <v>274</v>
      </c>
      <c r="CV145" t="s">
        <v>324</v>
      </c>
      <c r="CW145" t="s">
        <v>374</v>
      </c>
      <c r="CX145" t="s">
        <v>256</v>
      </c>
      <c r="EW145">
        <v>2</v>
      </c>
      <c r="EX145" t="s">
        <v>258</v>
      </c>
      <c r="EY145" t="s">
        <v>277</v>
      </c>
      <c r="FR145" t="s">
        <v>326</v>
      </c>
      <c r="FS145" t="s">
        <v>606</v>
      </c>
      <c r="GL145" t="s">
        <v>302</v>
      </c>
      <c r="GM145" t="s">
        <v>302</v>
      </c>
      <c r="HF145" s="5">
        <v>43525</v>
      </c>
      <c r="HG145" s="5" t="s">
        <v>304</v>
      </c>
      <c r="HZ145" t="s">
        <v>1994</v>
      </c>
      <c r="IA145" t="s">
        <v>1995</v>
      </c>
    </row>
    <row r="146" spans="1:253" hidden="1" x14ac:dyDescent="0.3">
      <c r="A146">
        <v>1989133</v>
      </c>
      <c r="B146" t="s">
        <v>1996</v>
      </c>
      <c r="D146">
        <v>1</v>
      </c>
      <c r="E146" t="s">
        <v>3322</v>
      </c>
      <c r="F146">
        <v>1</v>
      </c>
      <c r="G146">
        <v>0</v>
      </c>
      <c r="H146">
        <v>0</v>
      </c>
      <c r="I146">
        <v>2020</v>
      </c>
      <c r="J146" s="3">
        <v>3.57</v>
      </c>
      <c r="K146" s="3">
        <v>3.93</v>
      </c>
      <c r="L146">
        <f t="shared" si="38"/>
        <v>0</v>
      </c>
      <c r="M146">
        <v>2020</v>
      </c>
      <c r="N146">
        <f t="shared" si="49"/>
        <v>0</v>
      </c>
      <c r="O146">
        <v>1</v>
      </c>
      <c r="P146">
        <f t="shared" si="50"/>
        <v>0</v>
      </c>
      <c r="Q146">
        <f t="shared" si="48"/>
        <v>0</v>
      </c>
      <c r="R146">
        <f t="shared" si="51"/>
        <v>0</v>
      </c>
      <c r="S146">
        <f t="shared" si="52"/>
        <v>0</v>
      </c>
      <c r="T146">
        <v>0</v>
      </c>
      <c r="U146">
        <f t="shared" si="53"/>
        <v>2</v>
      </c>
      <c r="V146">
        <f t="shared" si="54"/>
        <v>1</v>
      </c>
      <c r="W146">
        <f t="shared" si="39"/>
        <v>0</v>
      </c>
      <c r="X146">
        <f t="shared" si="55"/>
        <v>0</v>
      </c>
      <c r="Y146">
        <f t="shared" si="56"/>
        <v>6</v>
      </c>
      <c r="Z146">
        <v>5</v>
      </c>
      <c r="AA146">
        <f t="shared" si="40"/>
        <v>1</v>
      </c>
      <c r="AB146">
        <f t="shared" si="41"/>
        <v>1</v>
      </c>
      <c r="AC146">
        <f t="shared" si="42"/>
        <v>0</v>
      </c>
      <c r="AD146">
        <f t="shared" si="43"/>
        <v>0</v>
      </c>
      <c r="AE146">
        <f t="shared" si="44"/>
        <v>0</v>
      </c>
      <c r="AF146">
        <f t="shared" si="45"/>
        <v>0</v>
      </c>
      <c r="AG146">
        <f t="shared" si="46"/>
        <v>0</v>
      </c>
      <c r="AH146">
        <f t="shared" si="47"/>
        <v>0</v>
      </c>
      <c r="AI146" t="s">
        <v>250</v>
      </c>
      <c r="AJ146" t="s">
        <v>292</v>
      </c>
      <c r="AM146" t="s">
        <v>312</v>
      </c>
      <c r="AN146" t="s">
        <v>1997</v>
      </c>
      <c r="AO146" t="s">
        <v>1998</v>
      </c>
      <c r="AP146" t="s">
        <v>443</v>
      </c>
      <c r="AQ146" t="s">
        <v>1999</v>
      </c>
      <c r="AR146" t="s">
        <v>380</v>
      </c>
      <c r="AS146" t="s">
        <v>1930</v>
      </c>
      <c r="AT146" t="s">
        <v>2000</v>
      </c>
      <c r="AU146" t="s">
        <v>2001</v>
      </c>
      <c r="CR146" t="s">
        <v>274</v>
      </c>
      <c r="CS146" t="s">
        <v>292</v>
      </c>
      <c r="CT146" t="s">
        <v>274</v>
      </c>
      <c r="CU146" t="s">
        <v>274</v>
      </c>
      <c r="CV146" t="s">
        <v>292</v>
      </c>
      <c r="CW146" t="s">
        <v>274</v>
      </c>
      <c r="CX146" t="s">
        <v>274</v>
      </c>
      <c r="CY146" t="s">
        <v>274</v>
      </c>
      <c r="CZ146" t="s">
        <v>324</v>
      </c>
      <c r="EW146">
        <v>3</v>
      </c>
      <c r="EX146" t="s">
        <v>258</v>
      </c>
      <c r="EY146" t="s">
        <v>258</v>
      </c>
      <c r="EZ146" t="s">
        <v>277</v>
      </c>
      <c r="FR146" t="s">
        <v>387</v>
      </c>
      <c r="FS146">
        <v>5</v>
      </c>
      <c r="FT146" t="s">
        <v>2002</v>
      </c>
      <c r="GL146" t="s">
        <v>262</v>
      </c>
      <c r="GM146" t="s">
        <v>446</v>
      </c>
      <c r="GN146" t="s">
        <v>446</v>
      </c>
      <c r="HF146" s="5">
        <v>43891</v>
      </c>
      <c r="HG146" t="s">
        <v>754</v>
      </c>
      <c r="HH146" s="5" t="s">
        <v>304</v>
      </c>
      <c r="HZ146" t="s">
        <v>380</v>
      </c>
      <c r="IA146" t="s">
        <v>259</v>
      </c>
      <c r="IB146" t="s">
        <v>2003</v>
      </c>
    </row>
    <row r="147" spans="1:253" x14ac:dyDescent="0.3">
      <c r="A147">
        <v>928119</v>
      </c>
      <c r="B147" t="s">
        <v>2004</v>
      </c>
      <c r="D147">
        <v>1</v>
      </c>
      <c r="E147" t="s">
        <v>3313</v>
      </c>
      <c r="F147">
        <v>2</v>
      </c>
      <c r="G147">
        <v>2</v>
      </c>
      <c r="H147">
        <v>0</v>
      </c>
      <c r="I147">
        <v>2013</v>
      </c>
      <c r="J147" s="3">
        <v>13.91</v>
      </c>
      <c r="K147" s="3">
        <v>15.3</v>
      </c>
      <c r="L147">
        <f t="shared" si="38"/>
        <v>4</v>
      </c>
      <c r="M147">
        <v>2017</v>
      </c>
      <c r="N147">
        <f t="shared" si="49"/>
        <v>1</v>
      </c>
      <c r="O147">
        <v>1</v>
      </c>
      <c r="P147">
        <f t="shared" si="50"/>
        <v>2</v>
      </c>
      <c r="Q147">
        <f t="shared" si="48"/>
        <v>1</v>
      </c>
      <c r="R147">
        <f t="shared" si="51"/>
        <v>0</v>
      </c>
      <c r="S147">
        <f t="shared" si="52"/>
        <v>0</v>
      </c>
      <c r="T147">
        <v>0</v>
      </c>
      <c r="U147">
        <f t="shared" si="53"/>
        <v>2</v>
      </c>
      <c r="V147">
        <f t="shared" si="54"/>
        <v>4</v>
      </c>
      <c r="W147">
        <f t="shared" si="39"/>
        <v>0</v>
      </c>
      <c r="X147">
        <f t="shared" si="55"/>
        <v>0</v>
      </c>
      <c r="Y147">
        <f t="shared" si="56"/>
        <v>2</v>
      </c>
      <c r="Z147">
        <v>1</v>
      </c>
      <c r="AA147">
        <f t="shared" si="40"/>
        <v>1</v>
      </c>
      <c r="AB147">
        <f t="shared" si="41"/>
        <v>1</v>
      </c>
      <c r="AC147">
        <f t="shared" si="42"/>
        <v>0</v>
      </c>
      <c r="AD147">
        <f t="shared" si="43"/>
        <v>0</v>
      </c>
      <c r="AE147">
        <f t="shared" si="44"/>
        <v>0</v>
      </c>
      <c r="AF147">
        <f t="shared" si="45"/>
        <v>0</v>
      </c>
      <c r="AG147">
        <f t="shared" si="46"/>
        <v>0</v>
      </c>
      <c r="AH147">
        <f t="shared" si="47"/>
        <v>0</v>
      </c>
      <c r="AI147" t="s">
        <v>250</v>
      </c>
      <c r="AJ147" t="s">
        <v>292</v>
      </c>
      <c r="AM147" t="s">
        <v>1176</v>
      </c>
      <c r="AN147" t="s">
        <v>956</v>
      </c>
      <c r="AO147" t="s">
        <v>2005</v>
      </c>
      <c r="AP147" t="s">
        <v>581</v>
      </c>
      <c r="AQ147" t="s">
        <v>2006</v>
      </c>
      <c r="AR147" t="s">
        <v>335</v>
      </c>
      <c r="AS147" t="s">
        <v>2007</v>
      </c>
      <c r="AT147" t="s">
        <v>2008</v>
      </c>
      <c r="AU147" t="s">
        <v>2009</v>
      </c>
      <c r="AV147" t="s">
        <v>2010</v>
      </c>
      <c r="AW147" t="s">
        <v>1022</v>
      </c>
      <c r="CR147" t="s">
        <v>274</v>
      </c>
      <c r="CS147" t="s">
        <v>254</v>
      </c>
      <c r="CT147" t="s">
        <v>292</v>
      </c>
      <c r="CU147" t="s">
        <v>292</v>
      </c>
      <c r="CV147" t="s">
        <v>324</v>
      </c>
      <c r="CW147" t="s">
        <v>299</v>
      </c>
      <c r="CX147" t="s">
        <v>324</v>
      </c>
      <c r="CY147" t="s">
        <v>324</v>
      </c>
      <c r="CZ147" t="s">
        <v>274</v>
      </c>
      <c r="DA147" t="s">
        <v>324</v>
      </c>
      <c r="DB147" t="s">
        <v>276</v>
      </c>
      <c r="EW147">
        <v>7</v>
      </c>
      <c r="EX147" t="s">
        <v>257</v>
      </c>
      <c r="EY147" t="s">
        <v>258</v>
      </c>
      <c r="EZ147" t="s">
        <v>278</v>
      </c>
      <c r="FA147" t="s">
        <v>277</v>
      </c>
      <c r="FB147" t="s">
        <v>278</v>
      </c>
      <c r="FC147" t="s">
        <v>347</v>
      </c>
      <c r="FD147" t="s">
        <v>278</v>
      </c>
      <c r="FR147" t="s">
        <v>259</v>
      </c>
      <c r="FS147">
        <v>1</v>
      </c>
      <c r="FT147" t="s">
        <v>281</v>
      </c>
      <c r="FU147" t="s">
        <v>385</v>
      </c>
      <c r="FV147" t="s">
        <v>2011</v>
      </c>
      <c r="FW147">
        <v>10</v>
      </c>
      <c r="FX147" t="s">
        <v>259</v>
      </c>
      <c r="GL147" t="s">
        <v>259</v>
      </c>
      <c r="GM147" t="s">
        <v>587</v>
      </c>
      <c r="GN147" t="s">
        <v>302</v>
      </c>
      <c r="GO147" t="s">
        <v>302</v>
      </c>
      <c r="GP147" t="s">
        <v>302</v>
      </c>
      <c r="GQ147" t="s">
        <v>587</v>
      </c>
      <c r="GR147" t="s">
        <v>259</v>
      </c>
      <c r="HF147" s="5" t="s">
        <v>705</v>
      </c>
      <c r="HG147" t="s">
        <v>527</v>
      </c>
      <c r="HH147" s="5" t="s">
        <v>1024</v>
      </c>
      <c r="HI147" s="5">
        <v>43497</v>
      </c>
      <c r="HJ147" s="5">
        <v>43556</v>
      </c>
      <c r="HK147" t="s">
        <v>289</v>
      </c>
      <c r="HL147" s="5">
        <v>45017</v>
      </c>
      <c r="HZ147" t="s">
        <v>956</v>
      </c>
      <c r="IA147" t="s">
        <v>2006</v>
      </c>
      <c r="IB147" t="s">
        <v>335</v>
      </c>
      <c r="IC147" t="s">
        <v>2012</v>
      </c>
      <c r="ID147" t="s">
        <v>335</v>
      </c>
      <c r="IE147" t="s">
        <v>2013</v>
      </c>
      <c r="IF147" t="s">
        <v>1022</v>
      </c>
    </row>
    <row r="148" spans="1:253" hidden="1" x14ac:dyDescent="0.3">
      <c r="A148">
        <v>2729045</v>
      </c>
      <c r="B148" t="s">
        <v>2014</v>
      </c>
      <c r="D148">
        <v>1</v>
      </c>
      <c r="E148" t="s">
        <v>3312</v>
      </c>
      <c r="F148">
        <v>2</v>
      </c>
      <c r="G148">
        <v>0</v>
      </c>
      <c r="H148">
        <v>1</v>
      </c>
      <c r="I148">
        <v>2016</v>
      </c>
      <c r="J148" s="3">
        <v>42.09</v>
      </c>
      <c r="K148" s="3">
        <v>46.3</v>
      </c>
      <c r="L148">
        <f t="shared" si="38"/>
        <v>1</v>
      </c>
      <c r="M148">
        <v>2017</v>
      </c>
      <c r="N148">
        <f>COUNTIFS(CP148:EV148,"=university")</f>
        <v>0</v>
      </c>
      <c r="O148">
        <v>1</v>
      </c>
      <c r="P148">
        <f>COUNTIFS(CP148:EV148,"=*government**")</f>
        <v>1</v>
      </c>
      <c r="Q148">
        <f t="shared" si="48"/>
        <v>0</v>
      </c>
      <c r="R148">
        <f>COUNTIF(CP148:EV148,"*angel*")</f>
        <v>0</v>
      </c>
      <c r="S148">
        <f>COUNTIF(CP148:EV148,"*family_office*")</f>
        <v>1</v>
      </c>
      <c r="T148">
        <v>0</v>
      </c>
      <c r="U148">
        <f>COUNTIF(CP148:EV148,"*accelerator*")</f>
        <v>4</v>
      </c>
      <c r="V148">
        <f>COUNTIF(CP148:EV148,"*corporate*")</f>
        <v>1</v>
      </c>
      <c r="W148">
        <f t="shared" si="39"/>
        <v>0</v>
      </c>
      <c r="X148">
        <f>COUNTIF(CP148:EV148,"*crowdfunding*")</f>
        <v>0</v>
      </c>
      <c r="Y148">
        <f>COUNTIF(CP148:EV148,"*venture_capital*")</f>
        <v>3</v>
      </c>
      <c r="Z148">
        <v>4</v>
      </c>
      <c r="AA148">
        <f t="shared" si="40"/>
        <v>1</v>
      </c>
      <c r="AB148">
        <f t="shared" si="41"/>
        <v>1</v>
      </c>
      <c r="AC148">
        <f t="shared" si="42"/>
        <v>0</v>
      </c>
      <c r="AD148">
        <f t="shared" si="43"/>
        <v>0</v>
      </c>
      <c r="AE148">
        <f t="shared" si="44"/>
        <v>0</v>
      </c>
      <c r="AF148">
        <f t="shared" si="45"/>
        <v>0</v>
      </c>
      <c r="AG148">
        <f t="shared" si="46"/>
        <v>0</v>
      </c>
      <c r="AH148">
        <f t="shared" si="47"/>
        <v>0</v>
      </c>
      <c r="AI148" t="s">
        <v>250</v>
      </c>
      <c r="AJ148" t="s">
        <v>292</v>
      </c>
      <c r="AM148" t="s">
        <v>498</v>
      </c>
      <c r="AN148" t="s">
        <v>673</v>
      </c>
      <c r="AO148" t="s">
        <v>1361</v>
      </c>
      <c r="AP148" t="s">
        <v>1219</v>
      </c>
      <c r="AQ148" t="s">
        <v>571</v>
      </c>
      <c r="AR148" t="s">
        <v>2015</v>
      </c>
      <c r="AS148" t="s">
        <v>296</v>
      </c>
      <c r="AT148" t="s">
        <v>297</v>
      </c>
      <c r="AU148" t="s">
        <v>2016</v>
      </c>
      <c r="AV148" t="s">
        <v>2017</v>
      </c>
      <c r="CR148" t="s">
        <v>292</v>
      </c>
      <c r="CS148" t="s">
        <v>292</v>
      </c>
      <c r="CT148" t="s">
        <v>292</v>
      </c>
      <c r="CU148" t="s">
        <v>274</v>
      </c>
      <c r="CV148" t="s">
        <v>345</v>
      </c>
      <c r="CW148" t="s">
        <v>273</v>
      </c>
      <c r="CX148" t="s">
        <v>299</v>
      </c>
      <c r="CY148" t="s">
        <v>292</v>
      </c>
      <c r="CZ148" t="s">
        <v>423</v>
      </c>
      <c r="DA148" t="s">
        <v>324</v>
      </c>
      <c r="EW148">
        <v>8</v>
      </c>
      <c r="EX148" t="s">
        <v>278</v>
      </c>
      <c r="EY148" t="s">
        <v>278</v>
      </c>
      <c r="EZ148" t="s">
        <v>258</v>
      </c>
      <c r="FA148" t="s">
        <v>277</v>
      </c>
      <c r="FB148" t="s">
        <v>347</v>
      </c>
      <c r="FC148" t="s">
        <v>300</v>
      </c>
      <c r="FD148" t="s">
        <v>279</v>
      </c>
      <c r="FE148" t="s">
        <v>889</v>
      </c>
      <c r="FR148" t="s">
        <v>259</v>
      </c>
      <c r="FS148" t="s">
        <v>259</v>
      </c>
      <c r="FT148">
        <v>3</v>
      </c>
      <c r="FU148" t="s">
        <v>452</v>
      </c>
      <c r="FV148">
        <v>20</v>
      </c>
      <c r="FW148" t="s">
        <v>259</v>
      </c>
      <c r="FX148">
        <v>15</v>
      </c>
      <c r="FY148" t="s">
        <v>259</v>
      </c>
      <c r="GL148" t="s">
        <v>259</v>
      </c>
      <c r="GM148" t="s">
        <v>259</v>
      </c>
      <c r="GN148" t="s">
        <v>302</v>
      </c>
      <c r="GO148" t="s">
        <v>262</v>
      </c>
      <c r="GP148" t="s">
        <v>302</v>
      </c>
      <c r="GQ148" t="s">
        <v>259</v>
      </c>
      <c r="GR148" t="s">
        <v>302</v>
      </c>
      <c r="GS148" t="s">
        <v>259</v>
      </c>
      <c r="HF148" s="5">
        <v>42461</v>
      </c>
      <c r="HG148" s="5" t="s">
        <v>1413</v>
      </c>
      <c r="HH148" t="s">
        <v>527</v>
      </c>
      <c r="HI148" s="5">
        <v>43525</v>
      </c>
      <c r="HJ148" s="5">
        <v>44136</v>
      </c>
      <c r="HK148" t="s">
        <v>304</v>
      </c>
      <c r="HL148" s="5">
        <v>44986</v>
      </c>
      <c r="HM148" t="s">
        <v>564</v>
      </c>
      <c r="HZ148" t="s">
        <v>259</v>
      </c>
      <c r="IA148" t="s">
        <v>259</v>
      </c>
      <c r="IB148" t="s">
        <v>1219</v>
      </c>
      <c r="IC148" t="s">
        <v>259</v>
      </c>
      <c r="ID148" t="s">
        <v>2018</v>
      </c>
      <c r="IE148" t="s">
        <v>307</v>
      </c>
      <c r="IF148" t="s">
        <v>2016</v>
      </c>
      <c r="IG148" t="s">
        <v>2017</v>
      </c>
    </row>
    <row r="149" spans="1:253" hidden="1" x14ac:dyDescent="0.3">
      <c r="A149">
        <v>29922</v>
      </c>
      <c r="B149" t="s">
        <v>2019</v>
      </c>
      <c r="D149">
        <v>1</v>
      </c>
      <c r="E149" t="s">
        <v>3304</v>
      </c>
      <c r="F149">
        <v>4</v>
      </c>
      <c r="G149">
        <v>0</v>
      </c>
      <c r="H149">
        <v>0</v>
      </c>
      <c r="I149">
        <v>2013</v>
      </c>
      <c r="J149" s="3">
        <v>115.67</v>
      </c>
      <c r="K149" s="3">
        <v>125</v>
      </c>
      <c r="L149">
        <f t="shared" si="38"/>
        <v>0</v>
      </c>
      <c r="M149">
        <v>2013</v>
      </c>
      <c r="N149">
        <f t="shared" si="49"/>
        <v>0</v>
      </c>
      <c r="O149">
        <v>0</v>
      </c>
      <c r="P149">
        <f t="shared" si="50"/>
        <v>0</v>
      </c>
      <c r="Q149">
        <f t="shared" si="48"/>
        <v>0</v>
      </c>
      <c r="R149">
        <f t="shared" si="51"/>
        <v>6</v>
      </c>
      <c r="S149">
        <f t="shared" si="52"/>
        <v>1</v>
      </c>
      <c r="T149">
        <v>7</v>
      </c>
      <c r="U149">
        <f t="shared" si="53"/>
        <v>6</v>
      </c>
      <c r="V149">
        <f t="shared" si="54"/>
        <v>15</v>
      </c>
      <c r="W149">
        <f t="shared" si="39"/>
        <v>2</v>
      </c>
      <c r="X149">
        <f t="shared" si="55"/>
        <v>1</v>
      </c>
      <c r="Y149">
        <f t="shared" si="56"/>
        <v>25</v>
      </c>
      <c r="Z149">
        <v>27</v>
      </c>
      <c r="AA149">
        <f t="shared" si="40"/>
        <v>1</v>
      </c>
      <c r="AB149">
        <f t="shared" si="41"/>
        <v>1</v>
      </c>
      <c r="AC149">
        <f t="shared" si="42"/>
        <v>1</v>
      </c>
      <c r="AD149">
        <f t="shared" si="43"/>
        <v>0</v>
      </c>
      <c r="AE149">
        <f t="shared" si="44"/>
        <v>1</v>
      </c>
      <c r="AF149">
        <f t="shared" si="45"/>
        <v>0</v>
      </c>
      <c r="AG149">
        <f t="shared" si="46"/>
        <v>0</v>
      </c>
      <c r="AH149">
        <f t="shared" si="47"/>
        <v>0</v>
      </c>
      <c r="AI149" t="s">
        <v>366</v>
      </c>
      <c r="AJ149" t="s">
        <v>250</v>
      </c>
      <c r="AK149" t="s">
        <v>659</v>
      </c>
      <c r="AL149" t="s">
        <v>292</v>
      </c>
      <c r="AM149" t="s">
        <v>2020</v>
      </c>
      <c r="AN149" t="s">
        <v>2021</v>
      </c>
      <c r="AO149" t="s">
        <v>2022</v>
      </c>
      <c r="AP149" t="s">
        <v>2023</v>
      </c>
      <c r="AQ149" t="s">
        <v>921</v>
      </c>
      <c r="AR149" t="s">
        <v>312</v>
      </c>
      <c r="AS149" t="s">
        <v>998</v>
      </c>
      <c r="AT149" t="s">
        <v>2024</v>
      </c>
      <c r="AU149" t="s">
        <v>2025</v>
      </c>
      <c r="AV149" t="s">
        <v>2026</v>
      </c>
      <c r="AW149" t="s">
        <v>1966</v>
      </c>
      <c r="AX149" t="s">
        <v>2027</v>
      </c>
      <c r="AY149" t="s">
        <v>2028</v>
      </c>
      <c r="AZ149" t="s">
        <v>2029</v>
      </c>
      <c r="BA149" t="s">
        <v>2030</v>
      </c>
      <c r="BB149" t="s">
        <v>2031</v>
      </c>
      <c r="BC149" t="s">
        <v>2032</v>
      </c>
      <c r="BD149" t="s">
        <v>1441</v>
      </c>
      <c r="BE149" t="s">
        <v>2033</v>
      </c>
      <c r="BF149" t="s">
        <v>2034</v>
      </c>
      <c r="BG149" t="s">
        <v>2035</v>
      </c>
      <c r="BH149" t="s">
        <v>2036</v>
      </c>
      <c r="BI149" t="s">
        <v>2037</v>
      </c>
      <c r="BJ149" t="s">
        <v>2038</v>
      </c>
      <c r="BK149" t="s">
        <v>2039</v>
      </c>
      <c r="BL149" t="s">
        <v>2040</v>
      </c>
      <c r="BM149" t="s">
        <v>2041</v>
      </c>
      <c r="BN149" t="s">
        <v>1043</v>
      </c>
      <c r="BO149" t="s">
        <v>2042</v>
      </c>
      <c r="BP149" t="s">
        <v>315</v>
      </c>
      <c r="BQ149" t="s">
        <v>2043</v>
      </c>
      <c r="BR149" t="s">
        <v>2044</v>
      </c>
      <c r="BS149" t="s">
        <v>2045</v>
      </c>
      <c r="BT149" t="s">
        <v>2046</v>
      </c>
      <c r="BU149" t="s">
        <v>2047</v>
      </c>
      <c r="BV149" t="s">
        <v>2048</v>
      </c>
      <c r="BW149" t="s">
        <v>1967</v>
      </c>
      <c r="BX149" t="s">
        <v>2049</v>
      </c>
      <c r="BY149" t="s">
        <v>2050</v>
      </c>
      <c r="BZ149" t="s">
        <v>2051</v>
      </c>
      <c r="CA149" t="s">
        <v>2052</v>
      </c>
      <c r="CB149" t="s">
        <v>2053</v>
      </c>
      <c r="CC149" t="s">
        <v>2054</v>
      </c>
      <c r="CD149" t="s">
        <v>2055</v>
      </c>
      <c r="CE149" t="s">
        <v>2056</v>
      </c>
      <c r="CF149" t="s">
        <v>2057</v>
      </c>
      <c r="CG149" t="s">
        <v>2058</v>
      </c>
      <c r="CH149" t="s">
        <v>2059</v>
      </c>
      <c r="CI149" t="s">
        <v>2060</v>
      </c>
      <c r="CJ149" t="s">
        <v>2061</v>
      </c>
      <c r="CK149" t="s">
        <v>2062</v>
      </c>
      <c r="CL149" t="s">
        <v>2063</v>
      </c>
      <c r="CM149" t="s">
        <v>2064</v>
      </c>
      <c r="CN149" t="s">
        <v>318</v>
      </c>
      <c r="CO149" t="s">
        <v>2065</v>
      </c>
      <c r="CP149" t="s">
        <v>2066</v>
      </c>
      <c r="CQ149" t="s">
        <v>2067</v>
      </c>
      <c r="CR149" t="s">
        <v>256</v>
      </c>
      <c r="CS149" t="s">
        <v>274</v>
      </c>
      <c r="CT149" t="s">
        <v>324</v>
      </c>
      <c r="CU149" t="s">
        <v>274</v>
      </c>
      <c r="CV149" t="s">
        <v>274</v>
      </c>
      <c r="CW149" t="s">
        <v>274</v>
      </c>
      <c r="CX149" t="s">
        <v>274</v>
      </c>
      <c r="CY149" t="s">
        <v>292</v>
      </c>
      <c r="CZ149" t="s">
        <v>274</v>
      </c>
      <c r="DA149" t="s">
        <v>323</v>
      </c>
      <c r="DB149" t="s">
        <v>374</v>
      </c>
      <c r="DC149" t="s">
        <v>505</v>
      </c>
      <c r="DD149" t="s">
        <v>324</v>
      </c>
      <c r="DE149" t="s">
        <v>423</v>
      </c>
      <c r="DF149" t="s">
        <v>292</v>
      </c>
      <c r="DG149" t="s">
        <v>374</v>
      </c>
      <c r="DH149" t="s">
        <v>323</v>
      </c>
      <c r="DI149" t="s">
        <v>274</v>
      </c>
      <c r="DJ149" t="s">
        <v>374</v>
      </c>
      <c r="DK149" t="s">
        <v>323</v>
      </c>
      <c r="DL149" t="s">
        <v>324</v>
      </c>
      <c r="DM149" t="s">
        <v>274</v>
      </c>
      <c r="DN149" t="s">
        <v>274</v>
      </c>
      <c r="DO149" t="s">
        <v>292</v>
      </c>
      <c r="DP149" t="s">
        <v>274</v>
      </c>
      <c r="DQ149" t="s">
        <v>274</v>
      </c>
      <c r="DR149" t="s">
        <v>374</v>
      </c>
      <c r="DS149" t="s">
        <v>292</v>
      </c>
      <c r="DT149" t="s">
        <v>274</v>
      </c>
      <c r="DU149" t="s">
        <v>292</v>
      </c>
      <c r="DV149" t="s">
        <v>374</v>
      </c>
      <c r="DW149" t="s">
        <v>323</v>
      </c>
      <c r="DX149" t="s">
        <v>274</v>
      </c>
      <c r="DY149" t="s">
        <v>274</v>
      </c>
      <c r="DZ149" t="s">
        <v>323</v>
      </c>
      <c r="EA149" t="s">
        <v>273</v>
      </c>
      <c r="EB149" t="s">
        <v>274</v>
      </c>
      <c r="EC149" t="s">
        <v>274</v>
      </c>
      <c r="ED149" t="s">
        <v>324</v>
      </c>
      <c r="EE149" t="s">
        <v>274</v>
      </c>
      <c r="EF149" t="s">
        <v>274</v>
      </c>
      <c r="EG149" t="s">
        <v>274</v>
      </c>
      <c r="EH149" t="s">
        <v>323</v>
      </c>
      <c r="EI149" t="s">
        <v>323</v>
      </c>
      <c r="EJ149" t="s">
        <v>374</v>
      </c>
      <c r="EK149" t="s">
        <v>274</v>
      </c>
      <c r="EL149" t="s">
        <v>274</v>
      </c>
      <c r="EM149" t="s">
        <v>324</v>
      </c>
      <c r="EN149" t="s">
        <v>274</v>
      </c>
      <c r="EO149" t="s">
        <v>324</v>
      </c>
      <c r="EP149" t="s">
        <v>324</v>
      </c>
      <c r="EQ149" t="s">
        <v>274</v>
      </c>
      <c r="ER149" t="s">
        <v>256</v>
      </c>
      <c r="ES149" t="s">
        <v>292</v>
      </c>
      <c r="ET149" t="s">
        <v>274</v>
      </c>
      <c r="EU149" t="s">
        <v>664</v>
      </c>
      <c r="EV149" t="s">
        <v>323</v>
      </c>
      <c r="EW149">
        <v>20</v>
      </c>
      <c r="EX149" t="s">
        <v>258</v>
      </c>
      <c r="EY149" t="s">
        <v>258</v>
      </c>
      <c r="EZ149" t="s">
        <v>258</v>
      </c>
      <c r="FA149" t="s">
        <v>347</v>
      </c>
      <c r="FB149" t="s">
        <v>348</v>
      </c>
      <c r="FC149" t="s">
        <v>258</v>
      </c>
      <c r="FD149" t="s">
        <v>348</v>
      </c>
      <c r="FE149" t="s">
        <v>700</v>
      </c>
      <c r="FF149" t="s">
        <v>700</v>
      </c>
      <c r="FG149" t="s">
        <v>700</v>
      </c>
      <c r="FH149" t="s">
        <v>700</v>
      </c>
      <c r="FI149" t="s">
        <v>700</v>
      </c>
      <c r="FJ149" t="s">
        <v>700</v>
      </c>
      <c r="FK149" t="s">
        <v>700</v>
      </c>
      <c r="FL149" t="s">
        <v>2068</v>
      </c>
      <c r="FM149" t="s">
        <v>300</v>
      </c>
      <c r="FN149" t="s">
        <v>2068</v>
      </c>
      <c r="FO149" t="s">
        <v>601</v>
      </c>
      <c r="FP149" t="s">
        <v>2068</v>
      </c>
      <c r="FQ149" t="s">
        <v>601</v>
      </c>
      <c r="FR149" t="s">
        <v>493</v>
      </c>
      <c r="FS149">
        <v>1</v>
      </c>
      <c r="FT149" t="s">
        <v>259</v>
      </c>
      <c r="FU149" t="s">
        <v>526</v>
      </c>
      <c r="FV149" t="s">
        <v>1705</v>
      </c>
      <c r="FW149" t="s">
        <v>259</v>
      </c>
      <c r="FX149" t="s">
        <v>753</v>
      </c>
      <c r="FY149" t="s">
        <v>259</v>
      </c>
      <c r="FZ149" t="s">
        <v>259</v>
      </c>
      <c r="GA149" t="s">
        <v>259</v>
      </c>
      <c r="GB149" t="s">
        <v>259</v>
      </c>
      <c r="GC149" t="s">
        <v>259</v>
      </c>
      <c r="GD149" t="s">
        <v>1973</v>
      </c>
      <c r="GE149">
        <v>12</v>
      </c>
      <c r="GF149" t="s">
        <v>259</v>
      </c>
      <c r="GG149" t="s">
        <v>259</v>
      </c>
      <c r="GH149">
        <v>66</v>
      </c>
      <c r="GI149" t="s">
        <v>2069</v>
      </c>
      <c r="GJ149" t="s">
        <v>259</v>
      </c>
      <c r="GK149">
        <v>7</v>
      </c>
      <c r="GL149" t="s">
        <v>262</v>
      </c>
      <c r="GM149" t="s">
        <v>262</v>
      </c>
      <c r="GN149" t="s">
        <v>259</v>
      </c>
      <c r="GO149" t="s">
        <v>262</v>
      </c>
      <c r="GP149" t="s">
        <v>262</v>
      </c>
      <c r="GQ149" t="s">
        <v>259</v>
      </c>
      <c r="GR149" t="s">
        <v>262</v>
      </c>
      <c r="GS149" t="s">
        <v>259</v>
      </c>
      <c r="GT149" t="s">
        <v>259</v>
      </c>
      <c r="GU149" t="s">
        <v>259</v>
      </c>
      <c r="GV149" t="s">
        <v>259</v>
      </c>
      <c r="GW149" t="s">
        <v>259</v>
      </c>
      <c r="GX149" t="s">
        <v>262</v>
      </c>
      <c r="GY149" t="s">
        <v>263</v>
      </c>
      <c r="GZ149" t="s">
        <v>259</v>
      </c>
      <c r="HA149" t="s">
        <v>259</v>
      </c>
      <c r="HB149" t="s">
        <v>302</v>
      </c>
      <c r="HC149" t="s">
        <v>262</v>
      </c>
      <c r="HD149" t="s">
        <v>259</v>
      </c>
      <c r="HE149" t="s">
        <v>263</v>
      </c>
      <c r="HF149" s="5">
        <v>41579</v>
      </c>
      <c r="HG149" s="5">
        <v>41699</v>
      </c>
      <c r="HH149" s="5">
        <v>42095</v>
      </c>
      <c r="HI149" s="5">
        <v>42309</v>
      </c>
      <c r="HJ149" s="5" t="s">
        <v>709</v>
      </c>
      <c r="HK149" s="5">
        <v>42826</v>
      </c>
      <c r="HL149" t="s">
        <v>610</v>
      </c>
      <c r="HM149" t="s">
        <v>376</v>
      </c>
      <c r="HN149" s="5" t="s">
        <v>428</v>
      </c>
      <c r="HO149" s="5">
        <v>43405</v>
      </c>
      <c r="HP149" s="5">
        <v>43556</v>
      </c>
      <c r="HQ149" s="5" t="s">
        <v>430</v>
      </c>
      <c r="HR149" s="5" t="s">
        <v>330</v>
      </c>
      <c r="HS149" s="5">
        <v>44256</v>
      </c>
      <c r="HT149" s="5">
        <v>44256</v>
      </c>
      <c r="HU149" s="5" t="s">
        <v>754</v>
      </c>
      <c r="HV149" s="5" t="s">
        <v>852</v>
      </c>
      <c r="HW149" s="5" t="s">
        <v>740</v>
      </c>
      <c r="HX149" s="5" t="s">
        <v>740</v>
      </c>
      <c r="HY149" s="5" t="s">
        <v>361</v>
      </c>
      <c r="HZ149" t="s">
        <v>2043</v>
      </c>
      <c r="IA149" t="s">
        <v>2044</v>
      </c>
      <c r="IB149" t="s">
        <v>2070</v>
      </c>
      <c r="IC149" t="s">
        <v>2071</v>
      </c>
      <c r="ID149" t="s">
        <v>2072</v>
      </c>
      <c r="IE149" t="s">
        <v>2070</v>
      </c>
      <c r="IF149" t="s">
        <v>2053</v>
      </c>
      <c r="IG149" t="s">
        <v>2054</v>
      </c>
      <c r="IH149" t="s">
        <v>2073</v>
      </c>
      <c r="II149" t="s">
        <v>2044</v>
      </c>
      <c r="IJ149" t="s">
        <v>2074</v>
      </c>
      <c r="IK149" t="s">
        <v>2075</v>
      </c>
      <c r="IL149" t="s">
        <v>2076</v>
      </c>
      <c r="IM149" t="s">
        <v>2061</v>
      </c>
      <c r="IN149" t="s">
        <v>2077</v>
      </c>
      <c r="IO149" t="s">
        <v>318</v>
      </c>
      <c r="IP149" t="s">
        <v>2065</v>
      </c>
      <c r="IQ149" t="s">
        <v>2066</v>
      </c>
      <c r="IR149" t="s">
        <v>2067</v>
      </c>
      <c r="IS149" t="s">
        <v>2066</v>
      </c>
    </row>
    <row r="150" spans="1:253" hidden="1" x14ac:dyDescent="0.3">
      <c r="A150">
        <v>985772</v>
      </c>
      <c r="B150" t="s">
        <v>2078</v>
      </c>
      <c r="C150">
        <v>1</v>
      </c>
      <c r="E150" t="s">
        <v>3304</v>
      </c>
      <c r="F150">
        <v>2</v>
      </c>
      <c r="G150">
        <v>0</v>
      </c>
      <c r="H150">
        <v>0</v>
      </c>
      <c r="I150">
        <v>2015</v>
      </c>
      <c r="J150" s="3">
        <v>52.84</v>
      </c>
      <c r="K150" s="3">
        <v>57.1</v>
      </c>
      <c r="L150">
        <f t="shared" si="38"/>
        <v>3</v>
      </c>
      <c r="M150">
        <v>2018</v>
      </c>
      <c r="N150">
        <f t="shared" si="49"/>
        <v>0</v>
      </c>
      <c r="O150">
        <v>0</v>
      </c>
      <c r="P150">
        <f t="shared" si="50"/>
        <v>1</v>
      </c>
      <c r="Q150">
        <f t="shared" si="48"/>
        <v>0</v>
      </c>
      <c r="R150">
        <f t="shared" si="51"/>
        <v>0</v>
      </c>
      <c r="S150">
        <f t="shared" si="52"/>
        <v>0</v>
      </c>
      <c r="T150">
        <v>0</v>
      </c>
      <c r="U150">
        <f t="shared" si="53"/>
        <v>2</v>
      </c>
      <c r="V150">
        <f t="shared" si="54"/>
        <v>2</v>
      </c>
      <c r="W150">
        <f t="shared" si="39"/>
        <v>0</v>
      </c>
      <c r="X150">
        <f t="shared" si="55"/>
        <v>0</v>
      </c>
      <c r="Y150">
        <f t="shared" si="56"/>
        <v>5</v>
      </c>
      <c r="Z150">
        <v>5</v>
      </c>
      <c r="AA150">
        <f t="shared" si="40"/>
        <v>1</v>
      </c>
      <c r="AB150">
        <f t="shared" si="41"/>
        <v>1</v>
      </c>
      <c r="AC150">
        <f t="shared" si="42"/>
        <v>0</v>
      </c>
      <c r="AD150">
        <f t="shared" si="43"/>
        <v>0</v>
      </c>
      <c r="AE150">
        <f t="shared" si="44"/>
        <v>0</v>
      </c>
      <c r="AF150">
        <f t="shared" si="45"/>
        <v>0</v>
      </c>
      <c r="AG150">
        <f t="shared" si="46"/>
        <v>0</v>
      </c>
      <c r="AH150">
        <f t="shared" si="47"/>
        <v>0</v>
      </c>
      <c r="AI150" t="s">
        <v>250</v>
      </c>
      <c r="AJ150" t="s">
        <v>292</v>
      </c>
      <c r="AM150" t="s">
        <v>2079</v>
      </c>
      <c r="AN150" t="s">
        <v>2049</v>
      </c>
      <c r="AO150" t="s">
        <v>2080</v>
      </c>
      <c r="AP150" t="s">
        <v>1939</v>
      </c>
      <c r="AQ150" t="s">
        <v>2081</v>
      </c>
      <c r="AR150" t="s">
        <v>318</v>
      </c>
      <c r="AS150" t="s">
        <v>2082</v>
      </c>
      <c r="AT150" t="s">
        <v>272</v>
      </c>
      <c r="AU150" t="s">
        <v>2083</v>
      </c>
      <c r="AV150" t="s">
        <v>2084</v>
      </c>
      <c r="CR150" t="s">
        <v>292</v>
      </c>
      <c r="CS150" t="s">
        <v>274</v>
      </c>
      <c r="CT150" t="s">
        <v>274</v>
      </c>
      <c r="CU150" t="s">
        <v>324</v>
      </c>
      <c r="CV150" t="s">
        <v>274</v>
      </c>
      <c r="CW150" t="s">
        <v>292</v>
      </c>
      <c r="CX150" t="s">
        <v>274</v>
      </c>
      <c r="CY150" t="s">
        <v>276</v>
      </c>
      <c r="CZ150" t="s">
        <v>323</v>
      </c>
      <c r="DA150" t="s">
        <v>274</v>
      </c>
      <c r="EW150">
        <v>7</v>
      </c>
      <c r="EX150" t="s">
        <v>258</v>
      </c>
      <c r="EY150" t="s">
        <v>347</v>
      </c>
      <c r="EZ150" t="s">
        <v>300</v>
      </c>
      <c r="FA150" t="s">
        <v>300</v>
      </c>
      <c r="FB150" t="s">
        <v>300</v>
      </c>
      <c r="FC150" t="s">
        <v>348</v>
      </c>
      <c r="FD150" t="s">
        <v>348</v>
      </c>
      <c r="FR150" t="s">
        <v>452</v>
      </c>
      <c r="FS150">
        <v>9</v>
      </c>
      <c r="FT150" t="s">
        <v>259</v>
      </c>
      <c r="FU150" t="s">
        <v>259</v>
      </c>
      <c r="FV150" t="s">
        <v>259</v>
      </c>
      <c r="FW150" t="s">
        <v>2085</v>
      </c>
      <c r="FX150" t="s">
        <v>2086</v>
      </c>
      <c r="GL150" t="s">
        <v>262</v>
      </c>
      <c r="GM150" t="s">
        <v>302</v>
      </c>
      <c r="GN150" t="s">
        <v>259</v>
      </c>
      <c r="GO150" t="s">
        <v>259</v>
      </c>
      <c r="GP150" t="s">
        <v>259</v>
      </c>
      <c r="GQ150" t="s">
        <v>262</v>
      </c>
      <c r="GR150" t="s">
        <v>262</v>
      </c>
      <c r="HF150" t="s">
        <v>589</v>
      </c>
      <c r="HG150" t="s">
        <v>430</v>
      </c>
      <c r="HH150" t="s">
        <v>430</v>
      </c>
      <c r="HI150" t="s">
        <v>360</v>
      </c>
      <c r="HJ150" s="5">
        <v>44501</v>
      </c>
      <c r="HK150" s="5">
        <v>44621</v>
      </c>
      <c r="HL150" t="s">
        <v>755</v>
      </c>
      <c r="HZ150" t="s">
        <v>2087</v>
      </c>
      <c r="IA150" t="s">
        <v>2088</v>
      </c>
      <c r="IB150" t="s">
        <v>318</v>
      </c>
      <c r="IC150" t="s">
        <v>318</v>
      </c>
      <c r="ID150" t="s">
        <v>318</v>
      </c>
      <c r="IE150" t="s">
        <v>2089</v>
      </c>
      <c r="IF150" t="s">
        <v>2090</v>
      </c>
    </row>
    <row r="151" spans="1:253" hidden="1" x14ac:dyDescent="0.3">
      <c r="A151">
        <v>1784930</v>
      </c>
      <c r="B151" t="s">
        <v>2091</v>
      </c>
      <c r="D151">
        <v>1</v>
      </c>
      <c r="E151" t="s">
        <v>3306</v>
      </c>
      <c r="F151">
        <v>5</v>
      </c>
      <c r="G151">
        <v>3</v>
      </c>
      <c r="H151">
        <v>2</v>
      </c>
      <c r="I151">
        <v>2017</v>
      </c>
      <c r="J151" s="3">
        <v>2.4900000000000002</v>
      </c>
      <c r="K151" s="3">
        <v>2.74</v>
      </c>
      <c r="L151">
        <f t="shared" si="38"/>
        <v>4</v>
      </c>
      <c r="M151">
        <v>2021</v>
      </c>
      <c r="N151">
        <f>COUNTIFS(CN151:EV151,"=university")</f>
        <v>0</v>
      </c>
      <c r="O151">
        <v>1</v>
      </c>
      <c r="P151">
        <f>COUNTIFS(CN151:EV151,"=*government**")</f>
        <v>1</v>
      </c>
      <c r="Q151">
        <f t="shared" si="48"/>
        <v>1</v>
      </c>
      <c r="R151">
        <f>COUNTIF(CN151:EV151,"*angel*")</f>
        <v>1</v>
      </c>
      <c r="S151">
        <f>COUNTIF(CN151:EV151,"*family_office*")</f>
        <v>1</v>
      </c>
      <c r="T151">
        <v>1</v>
      </c>
      <c r="U151">
        <f>COUNTIF(CN151:EV151,"*accelerator*")</f>
        <v>5</v>
      </c>
      <c r="V151">
        <f>COUNTIF(CN151:EV151,"*corporate*")</f>
        <v>0</v>
      </c>
      <c r="W151">
        <f t="shared" si="39"/>
        <v>0</v>
      </c>
      <c r="X151">
        <f>COUNTIF(CN151:EV151,"*crowdfunding*")</f>
        <v>0</v>
      </c>
      <c r="Y151">
        <f>COUNTIF(CN151:EV151,"*venture_capital*")</f>
        <v>5</v>
      </c>
      <c r="Z151">
        <v>5</v>
      </c>
      <c r="AA151">
        <f t="shared" si="40"/>
        <v>1</v>
      </c>
      <c r="AB151">
        <f t="shared" si="41"/>
        <v>1</v>
      </c>
      <c r="AC151">
        <f t="shared" si="42"/>
        <v>0</v>
      </c>
      <c r="AD151">
        <f t="shared" si="43"/>
        <v>0</v>
      </c>
      <c r="AE151">
        <f t="shared" si="44"/>
        <v>0</v>
      </c>
      <c r="AF151">
        <f t="shared" si="45"/>
        <v>0</v>
      </c>
      <c r="AG151">
        <f t="shared" si="46"/>
        <v>0</v>
      </c>
      <c r="AH151">
        <f t="shared" si="47"/>
        <v>0</v>
      </c>
      <c r="AI151" t="s">
        <v>250</v>
      </c>
      <c r="AJ151" t="s">
        <v>292</v>
      </c>
      <c r="AM151" t="s">
        <v>673</v>
      </c>
      <c r="AN151" t="s">
        <v>2092</v>
      </c>
      <c r="AO151" t="s">
        <v>677</v>
      </c>
      <c r="AP151" t="s">
        <v>2093</v>
      </c>
      <c r="AQ151" t="s">
        <v>2094</v>
      </c>
      <c r="AR151" t="s">
        <v>2095</v>
      </c>
      <c r="AS151" t="s">
        <v>1880</v>
      </c>
      <c r="AT151" t="s">
        <v>2096</v>
      </c>
      <c r="AU151" t="s">
        <v>2097</v>
      </c>
      <c r="AV151" t="s">
        <v>335</v>
      </c>
      <c r="AW151" t="s">
        <v>473</v>
      </c>
      <c r="AX151" t="s">
        <v>2098</v>
      </c>
      <c r="CR151" t="s">
        <v>292</v>
      </c>
      <c r="CS151" t="s">
        <v>292</v>
      </c>
      <c r="CT151" t="s">
        <v>292</v>
      </c>
      <c r="CU151" t="s">
        <v>274</v>
      </c>
      <c r="CV151" t="s">
        <v>274</v>
      </c>
      <c r="CW151" t="s">
        <v>275</v>
      </c>
      <c r="CX151" t="s">
        <v>292</v>
      </c>
      <c r="CY151" t="s">
        <v>987</v>
      </c>
      <c r="CZ151" t="s">
        <v>292</v>
      </c>
      <c r="DA151" t="s">
        <v>299</v>
      </c>
      <c r="DB151" t="s">
        <v>274</v>
      </c>
      <c r="DC151" t="s">
        <v>273</v>
      </c>
      <c r="EW151">
        <v>5</v>
      </c>
      <c r="EX151" t="s">
        <v>258</v>
      </c>
      <c r="EY151" t="s">
        <v>258</v>
      </c>
      <c r="EZ151" t="s">
        <v>278</v>
      </c>
      <c r="FA151" t="s">
        <v>277</v>
      </c>
      <c r="FB151" t="s">
        <v>258</v>
      </c>
      <c r="FR151" t="s">
        <v>259</v>
      </c>
      <c r="FS151" t="s">
        <v>259</v>
      </c>
      <c r="FT151" t="s">
        <v>2011</v>
      </c>
      <c r="FU151" t="s">
        <v>259</v>
      </c>
      <c r="FV151" t="s">
        <v>259</v>
      </c>
      <c r="GL151" t="s">
        <v>259</v>
      </c>
      <c r="GM151" t="s">
        <v>259</v>
      </c>
      <c r="GN151" t="s">
        <v>302</v>
      </c>
      <c r="GO151" t="s">
        <v>259</v>
      </c>
      <c r="GP151" t="s">
        <v>259</v>
      </c>
      <c r="HF151" s="5" t="s">
        <v>358</v>
      </c>
      <c r="HG151" t="s">
        <v>360</v>
      </c>
      <c r="HH151" t="s">
        <v>331</v>
      </c>
      <c r="HI151" t="s">
        <v>331</v>
      </c>
      <c r="HJ151" s="5">
        <v>44621</v>
      </c>
      <c r="HZ151" t="s">
        <v>2096</v>
      </c>
      <c r="IA151" t="s">
        <v>2097</v>
      </c>
      <c r="IB151" t="s">
        <v>335</v>
      </c>
      <c r="IC151" t="s">
        <v>473</v>
      </c>
      <c r="ID151" t="s">
        <v>2098</v>
      </c>
    </row>
    <row r="152" spans="1:253" hidden="1" x14ac:dyDescent="0.3">
      <c r="A152">
        <v>934910</v>
      </c>
      <c r="B152" t="s">
        <v>2099</v>
      </c>
      <c r="D152">
        <v>1</v>
      </c>
      <c r="E152" t="s">
        <v>3313</v>
      </c>
      <c r="F152">
        <v>2</v>
      </c>
      <c r="G152">
        <v>0</v>
      </c>
      <c r="H152">
        <v>0</v>
      </c>
      <c r="I152">
        <v>2015</v>
      </c>
      <c r="J152" s="3">
        <v>37.31</v>
      </c>
      <c r="K152" s="3">
        <v>41.04</v>
      </c>
      <c r="L152">
        <f t="shared" si="38"/>
        <v>0</v>
      </c>
      <c r="M152">
        <v>2015</v>
      </c>
      <c r="N152">
        <f t="shared" si="49"/>
        <v>1</v>
      </c>
      <c r="O152">
        <v>1</v>
      </c>
      <c r="P152">
        <f t="shared" si="50"/>
        <v>3</v>
      </c>
      <c r="Q152">
        <f t="shared" si="48"/>
        <v>0</v>
      </c>
      <c r="R152">
        <f t="shared" si="51"/>
        <v>0</v>
      </c>
      <c r="S152">
        <f t="shared" si="52"/>
        <v>0</v>
      </c>
      <c r="T152">
        <v>0</v>
      </c>
      <c r="U152">
        <f t="shared" si="53"/>
        <v>3</v>
      </c>
      <c r="V152">
        <f t="shared" si="54"/>
        <v>2</v>
      </c>
      <c r="W152">
        <f t="shared" si="39"/>
        <v>0</v>
      </c>
      <c r="X152">
        <f t="shared" si="55"/>
        <v>0</v>
      </c>
      <c r="Y152">
        <f t="shared" si="56"/>
        <v>9</v>
      </c>
      <c r="Z152">
        <v>7</v>
      </c>
      <c r="AA152">
        <f t="shared" si="40"/>
        <v>1</v>
      </c>
      <c r="AB152">
        <f t="shared" si="41"/>
        <v>1</v>
      </c>
      <c r="AC152">
        <f t="shared" si="42"/>
        <v>0</v>
      </c>
      <c r="AD152">
        <f t="shared" si="43"/>
        <v>0</v>
      </c>
      <c r="AE152">
        <f t="shared" si="44"/>
        <v>0</v>
      </c>
      <c r="AF152">
        <f t="shared" si="45"/>
        <v>0</v>
      </c>
      <c r="AG152">
        <f t="shared" si="46"/>
        <v>0</v>
      </c>
      <c r="AH152">
        <f t="shared" si="47"/>
        <v>0</v>
      </c>
      <c r="AI152" t="s">
        <v>250</v>
      </c>
      <c r="AJ152" t="s">
        <v>292</v>
      </c>
      <c r="AM152" t="s">
        <v>1322</v>
      </c>
      <c r="AN152" t="s">
        <v>1176</v>
      </c>
      <c r="AO152" t="s">
        <v>845</v>
      </c>
      <c r="AP152" t="s">
        <v>582</v>
      </c>
      <c r="AQ152" t="s">
        <v>886</v>
      </c>
      <c r="AR152" t="s">
        <v>583</v>
      </c>
      <c r="AS152" t="s">
        <v>581</v>
      </c>
      <c r="AT152" t="s">
        <v>1404</v>
      </c>
      <c r="AU152" t="s">
        <v>2006</v>
      </c>
      <c r="AV152" t="s">
        <v>550</v>
      </c>
      <c r="AW152" t="s">
        <v>673</v>
      </c>
      <c r="AX152" t="s">
        <v>340</v>
      </c>
      <c r="AY152" t="s">
        <v>2100</v>
      </c>
      <c r="AZ152" t="s">
        <v>1379</v>
      </c>
      <c r="BA152" t="s">
        <v>2101</v>
      </c>
      <c r="BB152" t="s">
        <v>1514</v>
      </c>
      <c r="BC152" t="s">
        <v>2102</v>
      </c>
      <c r="CR152" t="s">
        <v>274</v>
      </c>
      <c r="CS152" t="s">
        <v>274</v>
      </c>
      <c r="CT152" t="s">
        <v>254</v>
      </c>
      <c r="CU152" t="s">
        <v>274</v>
      </c>
      <c r="CV152" t="s">
        <v>292</v>
      </c>
      <c r="CW152" t="s">
        <v>274</v>
      </c>
      <c r="CX152" t="s">
        <v>292</v>
      </c>
      <c r="CY152" t="s">
        <v>274</v>
      </c>
      <c r="CZ152" t="s">
        <v>324</v>
      </c>
      <c r="DA152" t="s">
        <v>299</v>
      </c>
      <c r="DB152" t="s">
        <v>292</v>
      </c>
      <c r="DC152" t="s">
        <v>276</v>
      </c>
      <c r="DD152" t="s">
        <v>274</v>
      </c>
      <c r="DE152" t="s">
        <v>299</v>
      </c>
      <c r="DF152" t="s">
        <v>274</v>
      </c>
      <c r="DG152" t="s">
        <v>273</v>
      </c>
      <c r="DH152" t="s">
        <v>978</v>
      </c>
      <c r="EW152">
        <v>12</v>
      </c>
      <c r="EX152" t="s">
        <v>278</v>
      </c>
      <c r="EY152" t="s">
        <v>277</v>
      </c>
      <c r="EZ152" t="s">
        <v>278</v>
      </c>
      <c r="FA152" t="s">
        <v>258</v>
      </c>
      <c r="FB152" t="s">
        <v>258</v>
      </c>
      <c r="FC152" t="s">
        <v>278</v>
      </c>
      <c r="FD152" t="s">
        <v>278</v>
      </c>
      <c r="FE152" t="s">
        <v>278</v>
      </c>
      <c r="FF152" t="s">
        <v>278</v>
      </c>
      <c r="FG152" t="s">
        <v>347</v>
      </c>
      <c r="FH152" t="s">
        <v>278</v>
      </c>
      <c r="FI152" t="s">
        <v>347</v>
      </c>
      <c r="FR152" t="s">
        <v>602</v>
      </c>
      <c r="FS152" t="s">
        <v>259</v>
      </c>
      <c r="FT152" t="s">
        <v>603</v>
      </c>
      <c r="FU152" t="s">
        <v>586</v>
      </c>
      <c r="FV152" t="s">
        <v>352</v>
      </c>
      <c r="FW152" t="s">
        <v>927</v>
      </c>
      <c r="FX152" t="s">
        <v>2103</v>
      </c>
      <c r="FY152" t="s">
        <v>2104</v>
      </c>
      <c r="FZ152" t="s">
        <v>2105</v>
      </c>
      <c r="GA152">
        <v>5</v>
      </c>
      <c r="GB152" t="s">
        <v>259</v>
      </c>
      <c r="GC152" t="s">
        <v>2106</v>
      </c>
      <c r="GL152" t="s">
        <v>262</v>
      </c>
      <c r="GM152" t="s">
        <v>259</v>
      </c>
      <c r="GN152" t="s">
        <v>587</v>
      </c>
      <c r="GO152" t="s">
        <v>262</v>
      </c>
      <c r="GP152" t="s">
        <v>587</v>
      </c>
      <c r="GQ152" t="s">
        <v>302</v>
      </c>
      <c r="GR152" t="s">
        <v>302</v>
      </c>
      <c r="GS152" t="s">
        <v>262</v>
      </c>
      <c r="GT152" t="s">
        <v>302</v>
      </c>
      <c r="GU152" t="s">
        <v>587</v>
      </c>
      <c r="GV152" t="s">
        <v>259</v>
      </c>
      <c r="GW152" t="s">
        <v>587</v>
      </c>
      <c r="HF152" t="s">
        <v>1641</v>
      </c>
      <c r="HG152" s="5" t="s">
        <v>708</v>
      </c>
      <c r="HH152" s="5">
        <v>42461</v>
      </c>
      <c r="HI152" t="s">
        <v>1413</v>
      </c>
      <c r="HJ152" t="s">
        <v>376</v>
      </c>
      <c r="HK152" t="s">
        <v>542</v>
      </c>
      <c r="HL152" t="s">
        <v>328</v>
      </c>
      <c r="HM152" t="s">
        <v>430</v>
      </c>
      <c r="HN152" t="s">
        <v>358</v>
      </c>
      <c r="HO152" s="5" t="s">
        <v>870</v>
      </c>
      <c r="HP152" s="5">
        <v>44621</v>
      </c>
      <c r="HQ152" t="s">
        <v>741</v>
      </c>
      <c r="HZ152" t="s">
        <v>582</v>
      </c>
      <c r="IA152" t="s">
        <v>886</v>
      </c>
      <c r="IB152" t="s">
        <v>582</v>
      </c>
      <c r="IC152" t="s">
        <v>2107</v>
      </c>
      <c r="ID152" t="s">
        <v>2108</v>
      </c>
      <c r="IE152" t="s">
        <v>550</v>
      </c>
      <c r="IF152" t="s">
        <v>673</v>
      </c>
      <c r="IG152" t="s">
        <v>340</v>
      </c>
      <c r="IH152" t="s">
        <v>673</v>
      </c>
      <c r="II152" t="s">
        <v>2109</v>
      </c>
      <c r="IJ152" t="s">
        <v>1379</v>
      </c>
      <c r="IK152" t="s">
        <v>2110</v>
      </c>
    </row>
    <row r="153" spans="1:253" hidden="1" x14ac:dyDescent="0.3">
      <c r="A153">
        <v>198630</v>
      </c>
      <c r="B153" t="s">
        <v>2111</v>
      </c>
      <c r="D153">
        <v>1</v>
      </c>
      <c r="E153" t="s">
        <v>3312</v>
      </c>
      <c r="F153">
        <v>1</v>
      </c>
      <c r="G153">
        <v>0</v>
      </c>
      <c r="H153">
        <v>0</v>
      </c>
      <c r="I153">
        <v>2014</v>
      </c>
      <c r="J153" s="3">
        <v>200</v>
      </c>
      <c r="K153">
        <v>220</v>
      </c>
      <c r="L153">
        <f t="shared" si="38"/>
        <v>8</v>
      </c>
      <c r="M153">
        <v>2022</v>
      </c>
      <c r="N153">
        <f t="shared" si="49"/>
        <v>0</v>
      </c>
      <c r="O153">
        <v>0</v>
      </c>
      <c r="P153">
        <f t="shared" si="50"/>
        <v>0</v>
      </c>
      <c r="Q153">
        <f t="shared" si="48"/>
        <v>0</v>
      </c>
      <c r="R153">
        <f t="shared" si="51"/>
        <v>0</v>
      </c>
      <c r="S153">
        <f t="shared" si="52"/>
        <v>0</v>
      </c>
      <c r="T153">
        <v>0</v>
      </c>
      <c r="U153">
        <f t="shared" si="53"/>
        <v>0</v>
      </c>
      <c r="V153">
        <f t="shared" si="54"/>
        <v>0</v>
      </c>
      <c r="W153">
        <f t="shared" si="39"/>
        <v>0</v>
      </c>
      <c r="X153">
        <f t="shared" si="55"/>
        <v>0</v>
      </c>
      <c r="Y153">
        <f t="shared" si="56"/>
        <v>2</v>
      </c>
      <c r="Z153">
        <v>2</v>
      </c>
      <c r="AA153">
        <f t="shared" si="40"/>
        <v>1</v>
      </c>
      <c r="AB153">
        <f t="shared" si="41"/>
        <v>0</v>
      </c>
      <c r="AC153">
        <f t="shared" si="42"/>
        <v>0</v>
      </c>
      <c r="AD153">
        <f t="shared" si="43"/>
        <v>0</v>
      </c>
      <c r="AE153">
        <f t="shared" si="44"/>
        <v>0</v>
      </c>
      <c r="AF153">
        <f t="shared" si="45"/>
        <v>1</v>
      </c>
      <c r="AG153">
        <f t="shared" si="46"/>
        <v>0</v>
      </c>
      <c r="AH153">
        <f t="shared" si="47"/>
        <v>0</v>
      </c>
      <c r="AI153" t="s">
        <v>593</v>
      </c>
      <c r="AJ153" t="s">
        <v>250</v>
      </c>
      <c r="AM153" t="s">
        <v>1543</v>
      </c>
      <c r="AN153" t="s">
        <v>2112</v>
      </c>
      <c r="CR153" t="s">
        <v>273</v>
      </c>
      <c r="CS153" t="s">
        <v>274</v>
      </c>
      <c r="EW153">
        <v>1</v>
      </c>
      <c r="EX153" t="s">
        <v>600</v>
      </c>
      <c r="FR153">
        <v>220</v>
      </c>
      <c r="GL153" t="s">
        <v>262</v>
      </c>
      <c r="HF153" s="5">
        <v>44652</v>
      </c>
      <c r="HZ153" t="s">
        <v>2113</v>
      </c>
    </row>
    <row r="154" spans="1:253" hidden="1" x14ac:dyDescent="0.3">
      <c r="A154">
        <v>891340</v>
      </c>
      <c r="B154" t="s">
        <v>2114</v>
      </c>
      <c r="D154">
        <v>1</v>
      </c>
      <c r="E154" t="s">
        <v>3304</v>
      </c>
      <c r="F154">
        <v>2</v>
      </c>
      <c r="G154">
        <v>0</v>
      </c>
      <c r="H154">
        <v>0</v>
      </c>
      <c r="I154">
        <v>2014</v>
      </c>
      <c r="J154" s="3">
        <v>52.56</v>
      </c>
      <c r="K154" s="3">
        <v>56.8</v>
      </c>
      <c r="L154">
        <f t="shared" si="38"/>
        <v>8</v>
      </c>
      <c r="M154">
        <v>2022</v>
      </c>
      <c r="N154">
        <f t="shared" si="49"/>
        <v>0</v>
      </c>
      <c r="O154">
        <v>0</v>
      </c>
      <c r="P154">
        <f t="shared" si="50"/>
        <v>2</v>
      </c>
      <c r="Q154">
        <f t="shared" si="48"/>
        <v>1</v>
      </c>
      <c r="R154">
        <f t="shared" si="51"/>
        <v>0</v>
      </c>
      <c r="S154">
        <f t="shared" si="52"/>
        <v>0</v>
      </c>
      <c r="T154">
        <v>0</v>
      </c>
      <c r="U154">
        <f t="shared" si="53"/>
        <v>4</v>
      </c>
      <c r="V154">
        <f t="shared" si="54"/>
        <v>0</v>
      </c>
      <c r="W154">
        <f t="shared" si="39"/>
        <v>1</v>
      </c>
      <c r="X154">
        <f t="shared" si="55"/>
        <v>0</v>
      </c>
      <c r="Y154">
        <f t="shared" si="56"/>
        <v>4</v>
      </c>
      <c r="Z154">
        <v>5</v>
      </c>
      <c r="AA154">
        <f t="shared" si="40"/>
        <v>1</v>
      </c>
      <c r="AB154">
        <f t="shared" si="41"/>
        <v>1</v>
      </c>
      <c r="AC154">
        <f t="shared" si="42"/>
        <v>0</v>
      </c>
      <c r="AD154">
        <f t="shared" si="43"/>
        <v>0</v>
      </c>
      <c r="AE154">
        <f t="shared" si="44"/>
        <v>0</v>
      </c>
      <c r="AF154">
        <f t="shared" si="45"/>
        <v>0</v>
      </c>
      <c r="AG154">
        <f t="shared" si="46"/>
        <v>0</v>
      </c>
      <c r="AH154">
        <f t="shared" si="47"/>
        <v>0</v>
      </c>
      <c r="AI154" t="s">
        <v>250</v>
      </c>
      <c r="AJ154" t="s">
        <v>292</v>
      </c>
      <c r="AM154" t="s">
        <v>312</v>
      </c>
      <c r="AN154" t="s">
        <v>1139</v>
      </c>
      <c r="AO154" t="s">
        <v>315</v>
      </c>
      <c r="AP154" t="s">
        <v>2115</v>
      </c>
      <c r="AQ154" t="s">
        <v>2116</v>
      </c>
      <c r="AR154" t="s">
        <v>1050</v>
      </c>
      <c r="AS154" t="s">
        <v>473</v>
      </c>
      <c r="AT154" t="s">
        <v>335</v>
      </c>
      <c r="AU154" t="s">
        <v>272</v>
      </c>
      <c r="AV154" t="s">
        <v>1541</v>
      </c>
      <c r="AW154" t="s">
        <v>2117</v>
      </c>
      <c r="CR154" t="s">
        <v>274</v>
      </c>
      <c r="CS154" t="s">
        <v>292</v>
      </c>
      <c r="CT154" t="s">
        <v>292</v>
      </c>
      <c r="CU154" t="s">
        <v>274</v>
      </c>
      <c r="CV154" t="s">
        <v>292</v>
      </c>
      <c r="CW154" t="s">
        <v>292</v>
      </c>
      <c r="CX154" t="s">
        <v>274</v>
      </c>
      <c r="CY154" t="s">
        <v>299</v>
      </c>
      <c r="CZ154" t="s">
        <v>276</v>
      </c>
      <c r="DA154" t="s">
        <v>274</v>
      </c>
      <c r="DB154" t="s">
        <v>256</v>
      </c>
      <c r="EW154">
        <v>10</v>
      </c>
      <c r="EX154" t="s">
        <v>258</v>
      </c>
      <c r="EY154" t="s">
        <v>601</v>
      </c>
      <c r="EZ154" t="s">
        <v>258</v>
      </c>
      <c r="FA154" t="s">
        <v>258</v>
      </c>
      <c r="FB154" t="s">
        <v>277</v>
      </c>
      <c r="FC154" t="s">
        <v>278</v>
      </c>
      <c r="FD154" t="s">
        <v>278</v>
      </c>
      <c r="FE154" t="s">
        <v>278</v>
      </c>
      <c r="FF154" t="s">
        <v>277</v>
      </c>
      <c r="FG154" t="s">
        <v>277</v>
      </c>
      <c r="FR154" t="s">
        <v>259</v>
      </c>
      <c r="FS154" t="s">
        <v>259</v>
      </c>
      <c r="FT154" t="s">
        <v>259</v>
      </c>
      <c r="FU154" t="s">
        <v>259</v>
      </c>
      <c r="FV154" t="s">
        <v>259</v>
      </c>
      <c r="FW154" t="s">
        <v>514</v>
      </c>
      <c r="FX154" t="s">
        <v>904</v>
      </c>
      <c r="FY154" t="s">
        <v>514</v>
      </c>
      <c r="FZ154">
        <v>40</v>
      </c>
      <c r="GA154" t="s">
        <v>2118</v>
      </c>
      <c r="GL154" t="s">
        <v>259</v>
      </c>
      <c r="GM154" t="s">
        <v>259</v>
      </c>
      <c r="GN154" t="s">
        <v>259</v>
      </c>
      <c r="GO154" t="s">
        <v>259</v>
      </c>
      <c r="GP154" t="s">
        <v>259</v>
      </c>
      <c r="GQ154" t="s">
        <v>302</v>
      </c>
      <c r="GR154" t="s">
        <v>263</v>
      </c>
      <c r="GS154" t="s">
        <v>302</v>
      </c>
      <c r="GT154" t="s">
        <v>262</v>
      </c>
      <c r="GU154" t="s">
        <v>262</v>
      </c>
      <c r="HF154" s="5" t="s">
        <v>2119</v>
      </c>
      <c r="HG154" s="5" t="s">
        <v>515</v>
      </c>
      <c r="HH154" s="5" t="s">
        <v>2120</v>
      </c>
      <c r="HI154" s="5">
        <v>42767</v>
      </c>
      <c r="HJ154" s="5">
        <v>44621</v>
      </c>
      <c r="HK154" s="5">
        <v>44621</v>
      </c>
      <c r="HL154" t="s">
        <v>740</v>
      </c>
      <c r="HM154" s="5">
        <v>44866</v>
      </c>
      <c r="HN154" s="5">
        <v>44958</v>
      </c>
      <c r="HO154" s="5">
        <v>45352</v>
      </c>
      <c r="HZ154" t="s">
        <v>2115</v>
      </c>
      <c r="IA154" t="s">
        <v>2115</v>
      </c>
      <c r="IB154" t="s">
        <v>2116</v>
      </c>
      <c r="IC154" t="s">
        <v>1050</v>
      </c>
      <c r="ID154" t="s">
        <v>473</v>
      </c>
      <c r="IE154" t="s">
        <v>335</v>
      </c>
      <c r="IF154" t="s">
        <v>272</v>
      </c>
      <c r="IG154" t="s">
        <v>335</v>
      </c>
      <c r="IH154" t="s">
        <v>2121</v>
      </c>
      <c r="II154" t="s">
        <v>473</v>
      </c>
    </row>
    <row r="155" spans="1:253" x14ac:dyDescent="0.3">
      <c r="A155">
        <v>885788</v>
      </c>
      <c r="B155" t="s">
        <v>2122</v>
      </c>
      <c r="D155">
        <v>1</v>
      </c>
      <c r="E155" t="s">
        <v>3308</v>
      </c>
      <c r="F155">
        <v>3</v>
      </c>
      <c r="G155">
        <v>0</v>
      </c>
      <c r="H155">
        <v>0</v>
      </c>
      <c r="I155">
        <v>2015</v>
      </c>
      <c r="J155" s="3">
        <v>33.369999999999997</v>
      </c>
      <c r="K155" s="3">
        <v>36.71</v>
      </c>
      <c r="L155">
        <f t="shared" si="38"/>
        <v>0</v>
      </c>
      <c r="M155">
        <v>2015</v>
      </c>
      <c r="N155">
        <f t="shared" si="49"/>
        <v>0</v>
      </c>
      <c r="O155">
        <v>0</v>
      </c>
      <c r="P155">
        <f t="shared" si="50"/>
        <v>1</v>
      </c>
      <c r="Q155">
        <f t="shared" si="48"/>
        <v>0</v>
      </c>
      <c r="R155">
        <f t="shared" si="51"/>
        <v>0</v>
      </c>
      <c r="S155">
        <f t="shared" si="52"/>
        <v>0</v>
      </c>
      <c r="T155">
        <v>0</v>
      </c>
      <c r="U155">
        <f t="shared" si="53"/>
        <v>0</v>
      </c>
      <c r="V155">
        <f t="shared" si="54"/>
        <v>3</v>
      </c>
      <c r="W155">
        <f t="shared" si="39"/>
        <v>0</v>
      </c>
      <c r="X155">
        <f t="shared" si="55"/>
        <v>0</v>
      </c>
      <c r="Y155">
        <f t="shared" si="56"/>
        <v>2</v>
      </c>
      <c r="Z155">
        <v>3</v>
      </c>
      <c r="AA155">
        <f t="shared" si="40"/>
        <v>1</v>
      </c>
      <c r="AB155">
        <f t="shared" si="41"/>
        <v>0</v>
      </c>
      <c r="AC155">
        <f t="shared" si="42"/>
        <v>0</v>
      </c>
      <c r="AD155">
        <f t="shared" si="43"/>
        <v>0</v>
      </c>
      <c r="AE155">
        <f t="shared" si="44"/>
        <v>0</v>
      </c>
      <c r="AF155">
        <f t="shared" si="45"/>
        <v>0</v>
      </c>
      <c r="AG155">
        <f t="shared" si="46"/>
        <v>0</v>
      </c>
      <c r="AH155">
        <f t="shared" si="47"/>
        <v>0</v>
      </c>
      <c r="AI155" t="s">
        <v>250</v>
      </c>
      <c r="AM155" t="s">
        <v>2123</v>
      </c>
      <c r="AN155" t="s">
        <v>2124</v>
      </c>
      <c r="AO155" t="s">
        <v>2125</v>
      </c>
      <c r="AP155" t="s">
        <v>418</v>
      </c>
      <c r="AQ155" t="s">
        <v>296</v>
      </c>
      <c r="AR155" t="s">
        <v>2126</v>
      </c>
      <c r="AS155" t="s">
        <v>2127</v>
      </c>
      <c r="AT155" t="s">
        <v>2128</v>
      </c>
      <c r="AU155" t="s">
        <v>2129</v>
      </c>
      <c r="CR155" t="s">
        <v>1796</v>
      </c>
      <c r="CS155" t="s">
        <v>274</v>
      </c>
      <c r="CT155" t="s">
        <v>274</v>
      </c>
      <c r="CU155" t="s">
        <v>372</v>
      </c>
      <c r="CV155" t="s">
        <v>299</v>
      </c>
      <c r="CW155" t="s">
        <v>324</v>
      </c>
      <c r="CX155" t="s">
        <v>324</v>
      </c>
      <c r="CY155" t="s">
        <v>324</v>
      </c>
      <c r="CZ155" t="s">
        <v>505</v>
      </c>
      <c r="EW155">
        <v>9</v>
      </c>
      <c r="EX155" t="s">
        <v>257</v>
      </c>
      <c r="EY155" t="s">
        <v>258</v>
      </c>
      <c r="EZ155" t="s">
        <v>278</v>
      </c>
      <c r="FA155" t="s">
        <v>347</v>
      </c>
      <c r="FB155" t="s">
        <v>348</v>
      </c>
      <c r="FC155" t="s">
        <v>300</v>
      </c>
      <c r="FD155" t="s">
        <v>279</v>
      </c>
      <c r="FE155" t="s">
        <v>279</v>
      </c>
      <c r="FF155" t="s">
        <v>889</v>
      </c>
      <c r="FR155" t="s">
        <v>259</v>
      </c>
      <c r="FS155" t="s">
        <v>562</v>
      </c>
      <c r="FT155" t="s">
        <v>995</v>
      </c>
      <c r="FU155">
        <v>5</v>
      </c>
      <c r="FV155">
        <v>17</v>
      </c>
      <c r="FW155" t="s">
        <v>259</v>
      </c>
      <c r="FX155">
        <v>10</v>
      </c>
      <c r="FY155" t="s">
        <v>259</v>
      </c>
      <c r="FZ155" t="s">
        <v>259</v>
      </c>
      <c r="GL155" t="s">
        <v>259</v>
      </c>
      <c r="GM155" t="s">
        <v>302</v>
      </c>
      <c r="GN155" t="s">
        <v>302</v>
      </c>
      <c r="GO155" t="s">
        <v>302</v>
      </c>
      <c r="GP155" t="s">
        <v>302</v>
      </c>
      <c r="GQ155" t="s">
        <v>259</v>
      </c>
      <c r="GR155" t="s">
        <v>302</v>
      </c>
      <c r="GS155" t="s">
        <v>259</v>
      </c>
      <c r="GT155" t="s">
        <v>259</v>
      </c>
      <c r="HF155" t="s">
        <v>2130</v>
      </c>
      <c r="HG155" t="s">
        <v>2130</v>
      </c>
      <c r="HH155" t="s">
        <v>609</v>
      </c>
      <c r="HI155" s="5">
        <v>42675</v>
      </c>
      <c r="HJ155" t="s">
        <v>611</v>
      </c>
      <c r="HK155" t="s">
        <v>516</v>
      </c>
      <c r="HL155" t="s">
        <v>852</v>
      </c>
      <c r="HM155" t="s">
        <v>952</v>
      </c>
      <c r="HN155" t="s">
        <v>1984</v>
      </c>
      <c r="HZ155" t="s">
        <v>418</v>
      </c>
      <c r="IA155" t="s">
        <v>2131</v>
      </c>
      <c r="IB155" t="s">
        <v>296</v>
      </c>
      <c r="IC155" t="s">
        <v>2126</v>
      </c>
      <c r="ID155" t="s">
        <v>2132</v>
      </c>
      <c r="IE155" t="s">
        <v>296</v>
      </c>
      <c r="IF155" t="s">
        <v>2133</v>
      </c>
      <c r="IG155" t="s">
        <v>2134</v>
      </c>
      <c r="IH155" t="s">
        <v>2126</v>
      </c>
    </row>
    <row r="156" spans="1:253" x14ac:dyDescent="0.3">
      <c r="A156">
        <v>2729486</v>
      </c>
      <c r="B156" t="s">
        <v>2135</v>
      </c>
      <c r="C156">
        <v>1</v>
      </c>
      <c r="E156" t="s">
        <v>3320</v>
      </c>
      <c r="F156">
        <v>2</v>
      </c>
      <c r="G156">
        <v>1</v>
      </c>
      <c r="H156">
        <v>0</v>
      </c>
      <c r="I156">
        <v>2019</v>
      </c>
      <c r="J156" s="3">
        <v>55.45</v>
      </c>
      <c r="K156">
        <v>61</v>
      </c>
      <c r="L156">
        <f t="shared" si="38"/>
        <v>2</v>
      </c>
      <c r="M156">
        <v>2021</v>
      </c>
      <c r="N156">
        <f t="shared" si="49"/>
        <v>0</v>
      </c>
      <c r="O156">
        <v>0</v>
      </c>
      <c r="P156">
        <f t="shared" si="50"/>
        <v>1</v>
      </c>
      <c r="Q156">
        <f t="shared" si="48"/>
        <v>0</v>
      </c>
      <c r="R156">
        <f t="shared" si="51"/>
        <v>0</v>
      </c>
      <c r="S156">
        <f t="shared" si="52"/>
        <v>0</v>
      </c>
      <c r="T156">
        <v>0</v>
      </c>
      <c r="U156">
        <f t="shared" si="53"/>
        <v>1</v>
      </c>
      <c r="V156">
        <f t="shared" si="54"/>
        <v>5</v>
      </c>
      <c r="W156">
        <f t="shared" si="39"/>
        <v>0</v>
      </c>
      <c r="X156">
        <f t="shared" si="55"/>
        <v>0</v>
      </c>
      <c r="Y156">
        <f t="shared" si="56"/>
        <v>8</v>
      </c>
      <c r="Z156">
        <v>8</v>
      </c>
      <c r="AA156">
        <f t="shared" si="40"/>
        <v>1</v>
      </c>
      <c r="AB156">
        <f t="shared" si="41"/>
        <v>1</v>
      </c>
      <c r="AC156">
        <f t="shared" si="42"/>
        <v>0</v>
      </c>
      <c r="AD156">
        <f t="shared" si="43"/>
        <v>0</v>
      </c>
      <c r="AE156">
        <f t="shared" si="44"/>
        <v>0</v>
      </c>
      <c r="AF156">
        <f t="shared" si="45"/>
        <v>0</v>
      </c>
      <c r="AG156">
        <f t="shared" si="46"/>
        <v>0</v>
      </c>
      <c r="AH156">
        <f t="shared" si="47"/>
        <v>0</v>
      </c>
      <c r="AI156" t="s">
        <v>250</v>
      </c>
      <c r="AJ156" t="s">
        <v>292</v>
      </c>
      <c r="AM156" t="s">
        <v>2136</v>
      </c>
      <c r="AN156" t="s">
        <v>2137</v>
      </c>
      <c r="AO156" t="s">
        <v>2138</v>
      </c>
      <c r="AP156" t="s">
        <v>2139</v>
      </c>
      <c r="AQ156" t="s">
        <v>2140</v>
      </c>
      <c r="AR156" t="s">
        <v>2141</v>
      </c>
      <c r="AS156" t="s">
        <v>2142</v>
      </c>
      <c r="AT156" t="s">
        <v>2143</v>
      </c>
      <c r="AU156" t="s">
        <v>2144</v>
      </c>
      <c r="AV156" t="s">
        <v>2145</v>
      </c>
      <c r="AW156" t="s">
        <v>2146</v>
      </c>
      <c r="AX156" t="s">
        <v>2147</v>
      </c>
      <c r="AY156" t="s">
        <v>2148</v>
      </c>
      <c r="AZ156" t="s">
        <v>2149</v>
      </c>
      <c r="BA156" t="s">
        <v>2146</v>
      </c>
      <c r="CR156" t="s">
        <v>292</v>
      </c>
      <c r="CS156" t="s">
        <v>274</v>
      </c>
      <c r="CT156" t="s">
        <v>276</v>
      </c>
      <c r="CU156" t="s">
        <v>274</v>
      </c>
      <c r="CV156" t="s">
        <v>324</v>
      </c>
      <c r="CW156" t="s">
        <v>324</v>
      </c>
      <c r="CX156" t="s">
        <v>324</v>
      </c>
      <c r="CY156" t="s">
        <v>324</v>
      </c>
      <c r="CZ156" t="s">
        <v>273</v>
      </c>
      <c r="DA156" t="s">
        <v>274</v>
      </c>
      <c r="DB156" t="s">
        <v>273</v>
      </c>
      <c r="DC156" t="s">
        <v>274</v>
      </c>
      <c r="DD156" t="s">
        <v>1442</v>
      </c>
      <c r="DE156" t="s">
        <v>324</v>
      </c>
      <c r="DF156" t="s">
        <v>273</v>
      </c>
      <c r="EW156">
        <v>3</v>
      </c>
      <c r="EX156" t="s">
        <v>257</v>
      </c>
      <c r="EY156" t="s">
        <v>348</v>
      </c>
      <c r="EZ156" t="s">
        <v>700</v>
      </c>
      <c r="FR156" t="s">
        <v>259</v>
      </c>
      <c r="FS156">
        <v>11</v>
      </c>
      <c r="FT156">
        <v>50</v>
      </c>
      <c r="GL156" t="s">
        <v>259</v>
      </c>
      <c r="GM156" t="s">
        <v>262</v>
      </c>
      <c r="GN156" t="s">
        <v>262</v>
      </c>
      <c r="HF156" t="s">
        <v>328</v>
      </c>
      <c r="HG156" s="5">
        <v>44256</v>
      </c>
      <c r="HH156" t="s">
        <v>304</v>
      </c>
      <c r="HZ156" t="s">
        <v>2150</v>
      </c>
      <c r="IA156" t="s">
        <v>2151</v>
      </c>
      <c r="IB156" t="s">
        <v>2152</v>
      </c>
    </row>
    <row r="157" spans="1:253" hidden="1" x14ac:dyDescent="0.3">
      <c r="A157">
        <v>1906954</v>
      </c>
      <c r="B157" t="s">
        <v>2153</v>
      </c>
      <c r="D157">
        <v>1</v>
      </c>
      <c r="E157" t="s">
        <v>3307</v>
      </c>
      <c r="F157">
        <v>3</v>
      </c>
      <c r="G157">
        <v>1</v>
      </c>
      <c r="H157">
        <v>0</v>
      </c>
      <c r="I157">
        <v>2019</v>
      </c>
      <c r="J157" s="3">
        <v>3.05</v>
      </c>
      <c r="K157">
        <v>3.35</v>
      </c>
      <c r="L157">
        <f t="shared" si="38"/>
        <v>2</v>
      </c>
      <c r="M157">
        <v>2021</v>
      </c>
      <c r="N157">
        <f t="shared" si="49"/>
        <v>0</v>
      </c>
      <c r="O157">
        <v>1</v>
      </c>
      <c r="P157">
        <f t="shared" si="50"/>
        <v>1</v>
      </c>
      <c r="Q157">
        <f t="shared" si="48"/>
        <v>0</v>
      </c>
      <c r="R157">
        <f t="shared" si="51"/>
        <v>1</v>
      </c>
      <c r="S157">
        <f t="shared" si="52"/>
        <v>0</v>
      </c>
      <c r="T157">
        <v>1</v>
      </c>
      <c r="U157">
        <f t="shared" si="53"/>
        <v>4</v>
      </c>
      <c r="V157">
        <f t="shared" si="54"/>
        <v>1</v>
      </c>
      <c r="W157">
        <f t="shared" si="39"/>
        <v>1</v>
      </c>
      <c r="X157">
        <f t="shared" si="55"/>
        <v>0</v>
      </c>
      <c r="Y157">
        <f t="shared" si="56"/>
        <v>5</v>
      </c>
      <c r="Z157">
        <v>6</v>
      </c>
      <c r="AA157">
        <f t="shared" si="40"/>
        <v>1</v>
      </c>
      <c r="AB157">
        <f t="shared" si="41"/>
        <v>1</v>
      </c>
      <c r="AC157">
        <f t="shared" si="42"/>
        <v>0</v>
      </c>
      <c r="AD157">
        <f t="shared" si="43"/>
        <v>0</v>
      </c>
      <c r="AE157">
        <f t="shared" si="44"/>
        <v>0</v>
      </c>
      <c r="AF157">
        <f t="shared" si="45"/>
        <v>0</v>
      </c>
      <c r="AG157">
        <f t="shared" si="46"/>
        <v>0</v>
      </c>
      <c r="AH157">
        <f t="shared" si="47"/>
        <v>0</v>
      </c>
      <c r="AI157" t="s">
        <v>250</v>
      </c>
      <c r="AJ157" t="s">
        <v>292</v>
      </c>
      <c r="AM157" t="s">
        <v>673</v>
      </c>
      <c r="AN157" t="s">
        <v>2154</v>
      </c>
      <c r="AO157" t="s">
        <v>2155</v>
      </c>
      <c r="AP157" t="s">
        <v>384</v>
      </c>
      <c r="AQ157" t="s">
        <v>1208</v>
      </c>
      <c r="AR157" t="s">
        <v>2156</v>
      </c>
      <c r="AS157" t="s">
        <v>2157</v>
      </c>
      <c r="AT157" t="s">
        <v>2158</v>
      </c>
      <c r="AU157" t="s">
        <v>2159</v>
      </c>
      <c r="AV157" t="s">
        <v>2160</v>
      </c>
      <c r="AW157" t="s">
        <v>2161</v>
      </c>
      <c r="AX157" t="s">
        <v>2162</v>
      </c>
      <c r="CR157" t="s">
        <v>292</v>
      </c>
      <c r="CS157" t="s">
        <v>292</v>
      </c>
      <c r="CT157" t="s">
        <v>492</v>
      </c>
      <c r="CU157" t="s">
        <v>292</v>
      </c>
      <c r="CV157" t="s">
        <v>299</v>
      </c>
      <c r="CW157" t="s">
        <v>274</v>
      </c>
      <c r="CX157" t="s">
        <v>292</v>
      </c>
      <c r="CY157" t="s">
        <v>274</v>
      </c>
      <c r="CZ157" t="s">
        <v>256</v>
      </c>
      <c r="DA157" t="s">
        <v>324</v>
      </c>
      <c r="DB157" t="s">
        <v>274</v>
      </c>
      <c r="DC157" t="s">
        <v>274</v>
      </c>
      <c r="EW157">
        <v>3</v>
      </c>
      <c r="EX157" t="s">
        <v>258</v>
      </c>
      <c r="EY157" t="s">
        <v>258</v>
      </c>
      <c r="EZ157" t="s">
        <v>258</v>
      </c>
      <c r="FR157" t="s">
        <v>261</v>
      </c>
      <c r="FS157" t="s">
        <v>261</v>
      </c>
      <c r="FT157" t="s">
        <v>904</v>
      </c>
      <c r="GL157" t="s">
        <v>262</v>
      </c>
      <c r="GM157" t="s">
        <v>262</v>
      </c>
      <c r="GN157" t="s">
        <v>262</v>
      </c>
      <c r="HF157" t="s">
        <v>1011</v>
      </c>
      <c r="HG157" s="5">
        <v>44652</v>
      </c>
      <c r="HH157" t="s">
        <v>741</v>
      </c>
      <c r="HZ157" t="s">
        <v>259</v>
      </c>
      <c r="IA157" t="s">
        <v>2163</v>
      </c>
      <c r="IB157" t="s">
        <v>259</v>
      </c>
    </row>
    <row r="158" spans="1:253" hidden="1" x14ac:dyDescent="0.3">
      <c r="A158">
        <v>2519199</v>
      </c>
      <c r="B158" t="s">
        <v>2164</v>
      </c>
      <c r="D158">
        <v>1</v>
      </c>
      <c r="E158" t="s">
        <v>3322</v>
      </c>
      <c r="F158">
        <v>4</v>
      </c>
      <c r="G158">
        <v>0</v>
      </c>
      <c r="H158">
        <v>0</v>
      </c>
      <c r="I158">
        <v>2018</v>
      </c>
      <c r="J158" s="3">
        <v>3.6</v>
      </c>
      <c r="K158" s="3">
        <v>3.89</v>
      </c>
      <c r="L158">
        <f t="shared" si="38"/>
        <v>3</v>
      </c>
      <c r="M158">
        <v>2021</v>
      </c>
      <c r="N158">
        <f>COUNTIFS(CR158:EV158,"=university")</f>
        <v>0</v>
      </c>
      <c r="O158">
        <v>1</v>
      </c>
      <c r="P158">
        <f>COUNTIFS(CR158:EV158,"=*government**")</f>
        <v>2</v>
      </c>
      <c r="Q158">
        <f t="shared" si="48"/>
        <v>1</v>
      </c>
      <c r="R158">
        <f>COUNTIF(CR158:EV158,"*angel*")</f>
        <v>0</v>
      </c>
      <c r="S158">
        <f>COUNTIF(CR158:EV158,"*family_office*")</f>
        <v>0</v>
      </c>
      <c r="T158">
        <v>0</v>
      </c>
      <c r="U158">
        <f>COUNTIF(CR158:EV158,"*accelerator*")</f>
        <v>4</v>
      </c>
      <c r="V158">
        <f>COUNTIF(CR158:EV158,"*corporate*")</f>
        <v>1</v>
      </c>
      <c r="W158">
        <f t="shared" si="39"/>
        <v>0</v>
      </c>
      <c r="X158">
        <f>COUNTIF(CR158:EV158,"*crowdfunding*")</f>
        <v>0</v>
      </c>
      <c r="Y158">
        <f>COUNTIF(CR158:EV158,"*venture_capital*")</f>
        <v>1</v>
      </c>
      <c r="Z158">
        <v>1</v>
      </c>
      <c r="AA158">
        <f t="shared" si="40"/>
        <v>1</v>
      </c>
      <c r="AB158">
        <f t="shared" si="41"/>
        <v>1</v>
      </c>
      <c r="AC158">
        <f t="shared" si="42"/>
        <v>0</v>
      </c>
      <c r="AD158">
        <f t="shared" si="43"/>
        <v>0</v>
      </c>
      <c r="AE158">
        <f t="shared" si="44"/>
        <v>0</v>
      </c>
      <c r="AF158">
        <f t="shared" si="45"/>
        <v>0</v>
      </c>
      <c r="AG158">
        <f t="shared" si="46"/>
        <v>0</v>
      </c>
      <c r="AH158">
        <f t="shared" si="47"/>
        <v>0</v>
      </c>
      <c r="AI158" t="s">
        <v>250</v>
      </c>
      <c r="AJ158" t="s">
        <v>292</v>
      </c>
      <c r="AM158" t="s">
        <v>972</v>
      </c>
      <c r="AN158" t="s">
        <v>1326</v>
      </c>
      <c r="AO158" t="s">
        <v>1999</v>
      </c>
      <c r="AP158" t="s">
        <v>335</v>
      </c>
      <c r="AQ158" t="s">
        <v>473</v>
      </c>
      <c r="AR158" t="s">
        <v>2165</v>
      </c>
      <c r="AS158" t="s">
        <v>296</v>
      </c>
      <c r="AT158" t="s">
        <v>977</v>
      </c>
      <c r="CR158" t="s">
        <v>292</v>
      </c>
      <c r="CS158" t="s">
        <v>324</v>
      </c>
      <c r="CT158" t="s">
        <v>292</v>
      </c>
      <c r="CU158" t="s">
        <v>299</v>
      </c>
      <c r="CV158" t="s">
        <v>274</v>
      </c>
      <c r="CW158" t="s">
        <v>292</v>
      </c>
      <c r="CX158" t="s">
        <v>299</v>
      </c>
      <c r="CY158" t="s">
        <v>292</v>
      </c>
      <c r="EW158">
        <v>5</v>
      </c>
      <c r="EX158" t="s">
        <v>278</v>
      </c>
      <c r="EY158" t="s">
        <v>277</v>
      </c>
      <c r="EZ158" t="s">
        <v>259</v>
      </c>
      <c r="FA158" t="s">
        <v>258</v>
      </c>
      <c r="FB158" t="s">
        <v>300</v>
      </c>
      <c r="FR158" t="s">
        <v>259</v>
      </c>
      <c r="FS158" t="s">
        <v>2166</v>
      </c>
      <c r="FT158" t="s">
        <v>259</v>
      </c>
      <c r="FU158" t="s">
        <v>578</v>
      </c>
      <c r="FV158" t="s">
        <v>259</v>
      </c>
      <c r="GL158" t="s">
        <v>259</v>
      </c>
      <c r="GM158" t="s">
        <v>302</v>
      </c>
      <c r="GN158" t="s">
        <v>259</v>
      </c>
      <c r="GO158" t="s">
        <v>302</v>
      </c>
      <c r="GP158" t="s">
        <v>259</v>
      </c>
      <c r="HF158" t="s">
        <v>331</v>
      </c>
      <c r="HG158" s="5" t="s">
        <v>331</v>
      </c>
      <c r="HH158" s="5">
        <v>44501</v>
      </c>
      <c r="HI158" t="s">
        <v>740</v>
      </c>
      <c r="HJ158" t="s">
        <v>332</v>
      </c>
      <c r="HZ158" t="s">
        <v>335</v>
      </c>
      <c r="IA158" t="s">
        <v>473</v>
      </c>
      <c r="IB158" t="s">
        <v>2165</v>
      </c>
      <c r="IC158" t="s">
        <v>259</v>
      </c>
      <c r="ID158" t="s">
        <v>981</v>
      </c>
    </row>
    <row r="159" spans="1:253" hidden="1" x14ac:dyDescent="0.3">
      <c r="A159">
        <v>1768799</v>
      </c>
      <c r="B159" t="s">
        <v>2167</v>
      </c>
      <c r="C159">
        <v>1</v>
      </c>
      <c r="E159" t="s">
        <v>3306</v>
      </c>
      <c r="F159">
        <v>2</v>
      </c>
      <c r="G159">
        <v>0</v>
      </c>
      <c r="H159">
        <v>0</v>
      </c>
      <c r="I159">
        <v>2018</v>
      </c>
      <c r="J159" s="3">
        <v>17.3</v>
      </c>
      <c r="K159" s="3">
        <v>18.899999999999999</v>
      </c>
      <c r="L159">
        <f t="shared" si="38"/>
        <v>0</v>
      </c>
      <c r="M159">
        <v>2018</v>
      </c>
      <c r="N159">
        <f t="shared" si="49"/>
        <v>0</v>
      </c>
      <c r="O159">
        <v>0</v>
      </c>
      <c r="P159">
        <f t="shared" si="50"/>
        <v>4</v>
      </c>
      <c r="Q159">
        <f t="shared" si="48"/>
        <v>1</v>
      </c>
      <c r="R159">
        <f t="shared" si="51"/>
        <v>0</v>
      </c>
      <c r="S159">
        <f t="shared" si="52"/>
        <v>0</v>
      </c>
      <c r="T159">
        <v>0</v>
      </c>
      <c r="U159">
        <f t="shared" si="53"/>
        <v>2</v>
      </c>
      <c r="V159">
        <f t="shared" si="54"/>
        <v>0</v>
      </c>
      <c r="W159">
        <f t="shared" si="39"/>
        <v>0</v>
      </c>
      <c r="X159">
        <f t="shared" si="55"/>
        <v>0</v>
      </c>
      <c r="Y159">
        <f t="shared" si="56"/>
        <v>0</v>
      </c>
      <c r="Z159">
        <v>0</v>
      </c>
      <c r="AA159">
        <f t="shared" si="40"/>
        <v>1</v>
      </c>
      <c r="AB159">
        <f t="shared" si="41"/>
        <v>1</v>
      </c>
      <c r="AC159">
        <f t="shared" si="42"/>
        <v>0</v>
      </c>
      <c r="AD159">
        <f t="shared" si="43"/>
        <v>0</v>
      </c>
      <c r="AE159">
        <f t="shared" si="44"/>
        <v>0</v>
      </c>
      <c r="AF159">
        <f t="shared" si="45"/>
        <v>0</v>
      </c>
      <c r="AG159">
        <f t="shared" si="46"/>
        <v>0</v>
      </c>
      <c r="AH159">
        <f t="shared" si="47"/>
        <v>0</v>
      </c>
      <c r="AI159" t="s">
        <v>250</v>
      </c>
      <c r="AJ159" t="s">
        <v>292</v>
      </c>
      <c r="AM159" t="s">
        <v>335</v>
      </c>
      <c r="AN159" t="s">
        <v>1373</v>
      </c>
      <c r="AO159" t="s">
        <v>1374</v>
      </c>
      <c r="AP159" t="s">
        <v>296</v>
      </c>
      <c r="AQ159" t="s">
        <v>297</v>
      </c>
      <c r="AR159" t="s">
        <v>977</v>
      </c>
      <c r="AS159" t="s">
        <v>1082</v>
      </c>
      <c r="CR159" t="s">
        <v>299</v>
      </c>
      <c r="CS159" t="s">
        <v>276</v>
      </c>
      <c r="CT159" t="s">
        <v>372</v>
      </c>
      <c r="CU159" t="s">
        <v>299</v>
      </c>
      <c r="CV159" t="s">
        <v>292</v>
      </c>
      <c r="CW159" t="s">
        <v>292</v>
      </c>
      <c r="CX159" t="s">
        <v>299</v>
      </c>
      <c r="EW159">
        <v>7</v>
      </c>
      <c r="EX159" t="s">
        <v>258</v>
      </c>
      <c r="EY159" t="s">
        <v>278</v>
      </c>
      <c r="EZ159" t="s">
        <v>278</v>
      </c>
      <c r="FA159" t="s">
        <v>300</v>
      </c>
      <c r="FB159" t="s">
        <v>300</v>
      </c>
      <c r="FC159" t="s">
        <v>278</v>
      </c>
      <c r="FD159" t="s">
        <v>278</v>
      </c>
      <c r="FR159" t="s">
        <v>606</v>
      </c>
      <c r="FS159" t="s">
        <v>2168</v>
      </c>
      <c r="FT159" t="s">
        <v>493</v>
      </c>
      <c r="FU159" t="s">
        <v>259</v>
      </c>
      <c r="FV159" t="s">
        <v>979</v>
      </c>
      <c r="FW159">
        <v>4</v>
      </c>
      <c r="FX159">
        <v>5</v>
      </c>
      <c r="GL159" t="s">
        <v>302</v>
      </c>
      <c r="GM159" t="s">
        <v>302</v>
      </c>
      <c r="GN159" t="s">
        <v>302</v>
      </c>
      <c r="GO159" t="s">
        <v>259</v>
      </c>
      <c r="GP159" t="s">
        <v>302</v>
      </c>
      <c r="GQ159" t="s">
        <v>302</v>
      </c>
      <c r="GR159" t="s">
        <v>263</v>
      </c>
      <c r="HF159" s="5">
        <v>43405</v>
      </c>
      <c r="HG159" s="5" t="s">
        <v>739</v>
      </c>
      <c r="HH159" s="5">
        <v>44136</v>
      </c>
      <c r="HI159" s="5" t="s">
        <v>304</v>
      </c>
      <c r="HJ159" t="s">
        <v>726</v>
      </c>
      <c r="HK159" s="5" t="s">
        <v>412</v>
      </c>
      <c r="HL159" s="5" t="s">
        <v>959</v>
      </c>
      <c r="HZ159" t="s">
        <v>259</v>
      </c>
      <c r="IA159" t="s">
        <v>335</v>
      </c>
      <c r="IB159" t="s">
        <v>2169</v>
      </c>
      <c r="IC159" t="s">
        <v>307</v>
      </c>
      <c r="ID159" t="s">
        <v>981</v>
      </c>
      <c r="IE159" t="s">
        <v>1082</v>
      </c>
      <c r="IF159" t="s">
        <v>1082</v>
      </c>
    </row>
    <row r="160" spans="1:253" hidden="1" x14ac:dyDescent="0.3">
      <c r="A160">
        <v>3967066</v>
      </c>
      <c r="B160" t="s">
        <v>2170</v>
      </c>
      <c r="C160">
        <v>1</v>
      </c>
      <c r="E160" t="s">
        <v>3305</v>
      </c>
      <c r="F160">
        <v>2</v>
      </c>
      <c r="G160">
        <v>1</v>
      </c>
      <c r="H160">
        <v>0</v>
      </c>
      <c r="I160">
        <v>2015</v>
      </c>
      <c r="J160" s="3">
        <v>5</v>
      </c>
      <c r="K160" s="3">
        <v>5.5</v>
      </c>
      <c r="L160">
        <f t="shared" si="38"/>
        <v>7</v>
      </c>
      <c r="M160">
        <v>2022</v>
      </c>
      <c r="N160">
        <f t="shared" si="49"/>
        <v>0</v>
      </c>
      <c r="O160">
        <v>0</v>
      </c>
      <c r="P160">
        <f t="shared" si="50"/>
        <v>0</v>
      </c>
      <c r="Q160">
        <f t="shared" si="48"/>
        <v>0</v>
      </c>
      <c r="R160">
        <f t="shared" si="51"/>
        <v>0</v>
      </c>
      <c r="S160">
        <f t="shared" si="52"/>
        <v>0</v>
      </c>
      <c r="T160">
        <v>0</v>
      </c>
      <c r="U160">
        <f t="shared" si="53"/>
        <v>0</v>
      </c>
      <c r="V160">
        <f t="shared" si="54"/>
        <v>0</v>
      </c>
      <c r="W160">
        <f t="shared" si="39"/>
        <v>0</v>
      </c>
      <c r="X160">
        <f t="shared" si="55"/>
        <v>0</v>
      </c>
      <c r="Y160">
        <f t="shared" si="56"/>
        <v>1</v>
      </c>
      <c r="Z160">
        <v>1</v>
      </c>
      <c r="AA160">
        <f t="shared" si="40"/>
        <v>1</v>
      </c>
      <c r="AB160">
        <f t="shared" si="41"/>
        <v>0</v>
      </c>
      <c r="AC160">
        <f t="shared" si="42"/>
        <v>0</v>
      </c>
      <c r="AD160">
        <f t="shared" si="43"/>
        <v>0</v>
      </c>
      <c r="AE160">
        <f t="shared" si="44"/>
        <v>0</v>
      </c>
      <c r="AF160">
        <f t="shared" si="45"/>
        <v>0</v>
      </c>
      <c r="AG160">
        <f t="shared" si="46"/>
        <v>0</v>
      </c>
      <c r="AH160">
        <f t="shared" si="47"/>
        <v>0</v>
      </c>
      <c r="AI160" t="s">
        <v>250</v>
      </c>
      <c r="AM160" t="s">
        <v>295</v>
      </c>
      <c r="CR160" t="s">
        <v>274</v>
      </c>
      <c r="EW160">
        <v>1</v>
      </c>
      <c r="EX160" t="s">
        <v>277</v>
      </c>
      <c r="FR160">
        <v>5</v>
      </c>
      <c r="GL160" t="s">
        <v>302</v>
      </c>
      <c r="HF160" t="s">
        <v>852</v>
      </c>
      <c r="HZ160" t="s">
        <v>295</v>
      </c>
    </row>
    <row r="161" spans="1:243" hidden="1" x14ac:dyDescent="0.3">
      <c r="A161">
        <v>3850449</v>
      </c>
      <c r="B161" t="s">
        <v>2171</v>
      </c>
      <c r="C161">
        <v>1</v>
      </c>
      <c r="E161" t="s">
        <v>3312</v>
      </c>
      <c r="F161">
        <v>2</v>
      </c>
      <c r="G161">
        <v>0</v>
      </c>
      <c r="H161">
        <v>0</v>
      </c>
      <c r="I161">
        <v>2021</v>
      </c>
      <c r="J161" s="3">
        <v>45.45</v>
      </c>
      <c r="K161">
        <v>50</v>
      </c>
      <c r="L161">
        <f t="shared" si="38"/>
        <v>1</v>
      </c>
      <c r="M161">
        <v>2022</v>
      </c>
      <c r="N161">
        <f t="shared" si="49"/>
        <v>0</v>
      </c>
      <c r="O161">
        <v>0</v>
      </c>
      <c r="P161">
        <f t="shared" si="50"/>
        <v>0</v>
      </c>
      <c r="Q161">
        <f t="shared" si="48"/>
        <v>0</v>
      </c>
      <c r="R161">
        <f t="shared" si="51"/>
        <v>0</v>
      </c>
      <c r="S161">
        <f t="shared" si="52"/>
        <v>0</v>
      </c>
      <c r="T161">
        <v>0</v>
      </c>
      <c r="U161">
        <f t="shared" si="53"/>
        <v>0</v>
      </c>
      <c r="V161">
        <f t="shared" si="54"/>
        <v>0</v>
      </c>
      <c r="W161">
        <f t="shared" si="39"/>
        <v>0</v>
      </c>
      <c r="X161">
        <f t="shared" si="55"/>
        <v>0</v>
      </c>
      <c r="Y161">
        <f t="shared" si="56"/>
        <v>1</v>
      </c>
      <c r="Z161">
        <v>1</v>
      </c>
      <c r="AA161">
        <f t="shared" si="40"/>
        <v>1</v>
      </c>
      <c r="AB161">
        <f t="shared" si="41"/>
        <v>0</v>
      </c>
      <c r="AC161">
        <f t="shared" si="42"/>
        <v>0</v>
      </c>
      <c r="AD161">
        <f t="shared" si="43"/>
        <v>0</v>
      </c>
      <c r="AE161">
        <f t="shared" si="44"/>
        <v>0</v>
      </c>
      <c r="AF161">
        <f t="shared" si="45"/>
        <v>0</v>
      </c>
      <c r="AG161">
        <f t="shared" si="46"/>
        <v>0</v>
      </c>
      <c r="AH161">
        <f t="shared" si="47"/>
        <v>0</v>
      </c>
      <c r="AI161" t="s">
        <v>250</v>
      </c>
      <c r="AM161" t="s">
        <v>2172</v>
      </c>
      <c r="CR161" t="s">
        <v>274</v>
      </c>
      <c r="EW161">
        <v>1</v>
      </c>
      <c r="EX161" t="s">
        <v>258</v>
      </c>
      <c r="FR161">
        <v>50</v>
      </c>
      <c r="GL161" t="s">
        <v>262</v>
      </c>
      <c r="HF161" s="5">
        <v>44593</v>
      </c>
      <c r="HZ161" t="s">
        <v>2172</v>
      </c>
    </row>
    <row r="162" spans="1:243" hidden="1" x14ac:dyDescent="0.3">
      <c r="A162">
        <v>890969</v>
      </c>
      <c r="B162" t="s">
        <v>2173</v>
      </c>
      <c r="D162">
        <v>1</v>
      </c>
      <c r="E162" t="s">
        <v>3312</v>
      </c>
      <c r="F162">
        <v>6</v>
      </c>
      <c r="G162">
        <v>2</v>
      </c>
      <c r="H162">
        <v>0</v>
      </c>
      <c r="I162">
        <v>2016</v>
      </c>
      <c r="J162" s="3">
        <v>73.89</v>
      </c>
      <c r="K162" s="3">
        <v>81.28</v>
      </c>
      <c r="L162">
        <f t="shared" si="38"/>
        <v>1</v>
      </c>
      <c r="M162">
        <v>2017</v>
      </c>
      <c r="N162">
        <f t="shared" si="49"/>
        <v>0</v>
      </c>
      <c r="O162">
        <v>0</v>
      </c>
      <c r="P162">
        <f t="shared" si="50"/>
        <v>2</v>
      </c>
      <c r="Q162">
        <f t="shared" si="48"/>
        <v>1</v>
      </c>
      <c r="R162">
        <f t="shared" si="51"/>
        <v>1</v>
      </c>
      <c r="S162">
        <f t="shared" si="52"/>
        <v>2</v>
      </c>
      <c r="T162">
        <v>2</v>
      </c>
      <c r="U162">
        <f t="shared" si="53"/>
        <v>0</v>
      </c>
      <c r="V162">
        <f t="shared" si="54"/>
        <v>1</v>
      </c>
      <c r="W162">
        <f t="shared" si="39"/>
        <v>0</v>
      </c>
      <c r="X162">
        <f t="shared" si="55"/>
        <v>0</v>
      </c>
      <c r="Y162">
        <f t="shared" si="56"/>
        <v>5</v>
      </c>
      <c r="Z162">
        <v>6</v>
      </c>
      <c r="AA162">
        <f t="shared" si="40"/>
        <v>1</v>
      </c>
      <c r="AB162">
        <f t="shared" si="41"/>
        <v>0</v>
      </c>
      <c r="AC162">
        <f t="shared" si="42"/>
        <v>1</v>
      </c>
      <c r="AD162">
        <f t="shared" si="43"/>
        <v>0</v>
      </c>
      <c r="AE162">
        <f t="shared" si="44"/>
        <v>0</v>
      </c>
      <c r="AF162">
        <f t="shared" si="45"/>
        <v>0</v>
      </c>
      <c r="AG162">
        <f t="shared" si="46"/>
        <v>0</v>
      </c>
      <c r="AH162">
        <f t="shared" si="47"/>
        <v>0</v>
      </c>
      <c r="AI162" t="s">
        <v>366</v>
      </c>
      <c r="AJ162" t="s">
        <v>250</v>
      </c>
      <c r="AM162" t="s">
        <v>2174</v>
      </c>
      <c r="AN162" t="s">
        <v>2175</v>
      </c>
      <c r="AO162" t="s">
        <v>1540</v>
      </c>
      <c r="AP162" t="s">
        <v>335</v>
      </c>
      <c r="AQ162" t="s">
        <v>2176</v>
      </c>
      <c r="AR162" t="s">
        <v>2177</v>
      </c>
      <c r="AS162" t="s">
        <v>2178</v>
      </c>
      <c r="AT162" t="s">
        <v>2179</v>
      </c>
      <c r="AU162" t="s">
        <v>344</v>
      </c>
      <c r="AV162" t="s">
        <v>1827</v>
      </c>
      <c r="AW162" t="s">
        <v>2180</v>
      </c>
      <c r="CR162" t="s">
        <v>505</v>
      </c>
      <c r="CS162" t="s">
        <v>987</v>
      </c>
      <c r="CT162" t="s">
        <v>274</v>
      </c>
      <c r="CU162" t="s">
        <v>299</v>
      </c>
      <c r="CV162" t="s">
        <v>274</v>
      </c>
      <c r="CW162" t="s">
        <v>274</v>
      </c>
      <c r="CX162" t="s">
        <v>374</v>
      </c>
      <c r="CY162" t="s">
        <v>423</v>
      </c>
      <c r="CZ162" t="s">
        <v>276</v>
      </c>
      <c r="DA162" t="s">
        <v>273</v>
      </c>
      <c r="DB162" t="s">
        <v>323</v>
      </c>
      <c r="EW162">
        <v>7</v>
      </c>
      <c r="EX162" t="s">
        <v>258</v>
      </c>
      <c r="EY162" t="s">
        <v>347</v>
      </c>
      <c r="EZ162" t="s">
        <v>278</v>
      </c>
      <c r="FA162" t="s">
        <v>278</v>
      </c>
      <c r="FB162" t="s">
        <v>348</v>
      </c>
      <c r="FC162" t="s">
        <v>278</v>
      </c>
      <c r="FD162" t="s">
        <v>279</v>
      </c>
      <c r="FR162" t="s">
        <v>259</v>
      </c>
      <c r="FS162">
        <v>10</v>
      </c>
      <c r="FT162" t="s">
        <v>281</v>
      </c>
      <c r="FU162" t="s">
        <v>827</v>
      </c>
      <c r="FV162" t="s">
        <v>2181</v>
      </c>
      <c r="FW162" t="s">
        <v>514</v>
      </c>
      <c r="FX162">
        <v>40</v>
      </c>
      <c r="GL162" t="s">
        <v>259</v>
      </c>
      <c r="GM162" t="s">
        <v>262</v>
      </c>
      <c r="GN162" t="s">
        <v>302</v>
      </c>
      <c r="GO162" t="s">
        <v>302</v>
      </c>
      <c r="GP162" t="s">
        <v>262</v>
      </c>
      <c r="GQ162" t="s">
        <v>302</v>
      </c>
      <c r="GR162" t="s">
        <v>302</v>
      </c>
      <c r="HF162" s="5">
        <v>42461</v>
      </c>
      <c r="HG162" t="s">
        <v>375</v>
      </c>
      <c r="HH162" s="5">
        <v>43160</v>
      </c>
      <c r="HI162" t="s">
        <v>428</v>
      </c>
      <c r="HJ162" s="5" t="s">
        <v>542</v>
      </c>
      <c r="HK162" t="s">
        <v>739</v>
      </c>
      <c r="HL162" s="5">
        <v>44621</v>
      </c>
      <c r="HZ162" t="s">
        <v>259</v>
      </c>
      <c r="IA162" t="s">
        <v>1540</v>
      </c>
      <c r="IB162" t="s">
        <v>335</v>
      </c>
      <c r="IC162" t="s">
        <v>259</v>
      </c>
      <c r="ID162" t="s">
        <v>2182</v>
      </c>
      <c r="IE162" t="s">
        <v>335</v>
      </c>
      <c r="IF162" t="s">
        <v>2183</v>
      </c>
    </row>
    <row r="163" spans="1:243" x14ac:dyDescent="0.3">
      <c r="A163">
        <v>79872</v>
      </c>
      <c r="B163" t="s">
        <v>2184</v>
      </c>
      <c r="C163">
        <v>1</v>
      </c>
      <c r="E163" t="s">
        <v>3312</v>
      </c>
      <c r="F163">
        <v>2</v>
      </c>
      <c r="G163">
        <v>2</v>
      </c>
      <c r="H163">
        <v>0</v>
      </c>
      <c r="I163">
        <v>2013</v>
      </c>
      <c r="J163" s="3">
        <v>43.5</v>
      </c>
      <c r="K163" s="3">
        <v>47.85</v>
      </c>
      <c r="L163">
        <f t="shared" si="38"/>
        <v>1</v>
      </c>
      <c r="M163">
        <v>2014</v>
      </c>
      <c r="N163">
        <f t="shared" si="49"/>
        <v>0</v>
      </c>
      <c r="O163">
        <v>0</v>
      </c>
      <c r="P163">
        <f t="shared" si="50"/>
        <v>2</v>
      </c>
      <c r="Q163">
        <f t="shared" si="48"/>
        <v>0</v>
      </c>
      <c r="R163">
        <f t="shared" si="51"/>
        <v>0</v>
      </c>
      <c r="S163">
        <f t="shared" si="52"/>
        <v>0</v>
      </c>
      <c r="T163">
        <v>0</v>
      </c>
      <c r="U163">
        <f t="shared" si="53"/>
        <v>2</v>
      </c>
      <c r="V163">
        <f t="shared" si="54"/>
        <v>2</v>
      </c>
      <c r="W163">
        <f t="shared" si="39"/>
        <v>1</v>
      </c>
      <c r="X163">
        <f t="shared" si="55"/>
        <v>0</v>
      </c>
      <c r="Y163">
        <f t="shared" si="56"/>
        <v>8</v>
      </c>
      <c r="Z163">
        <v>8</v>
      </c>
      <c r="AA163">
        <f t="shared" si="40"/>
        <v>1</v>
      </c>
      <c r="AB163">
        <f t="shared" si="41"/>
        <v>1</v>
      </c>
      <c r="AC163">
        <f t="shared" si="42"/>
        <v>0</v>
      </c>
      <c r="AD163">
        <f t="shared" si="43"/>
        <v>0</v>
      </c>
      <c r="AE163">
        <f t="shared" si="44"/>
        <v>0</v>
      </c>
      <c r="AF163">
        <f t="shared" si="45"/>
        <v>0</v>
      </c>
      <c r="AG163">
        <f t="shared" si="46"/>
        <v>0</v>
      </c>
      <c r="AH163">
        <f t="shared" si="47"/>
        <v>0</v>
      </c>
      <c r="AI163" t="s">
        <v>250</v>
      </c>
      <c r="AJ163" t="s">
        <v>292</v>
      </c>
      <c r="AM163" t="s">
        <v>831</v>
      </c>
      <c r="AN163" t="s">
        <v>1712</v>
      </c>
      <c r="AO163" t="s">
        <v>2185</v>
      </c>
      <c r="AP163" t="s">
        <v>1514</v>
      </c>
      <c r="AQ163" t="s">
        <v>2186</v>
      </c>
      <c r="AR163" t="s">
        <v>833</v>
      </c>
      <c r="AS163" t="s">
        <v>1452</v>
      </c>
      <c r="AT163" t="s">
        <v>550</v>
      </c>
      <c r="AU163" t="s">
        <v>571</v>
      </c>
      <c r="AV163" t="s">
        <v>1225</v>
      </c>
      <c r="AW163" t="s">
        <v>2187</v>
      </c>
      <c r="AX163" t="s">
        <v>2188</v>
      </c>
      <c r="AY163" t="s">
        <v>2189</v>
      </c>
      <c r="AZ163" t="s">
        <v>2190</v>
      </c>
      <c r="BA163" t="s">
        <v>2191</v>
      </c>
      <c r="CR163" t="s">
        <v>274</v>
      </c>
      <c r="CS163" t="s">
        <v>292</v>
      </c>
      <c r="CT163" t="s">
        <v>299</v>
      </c>
      <c r="CU163" t="s">
        <v>273</v>
      </c>
      <c r="CV163" t="s">
        <v>274</v>
      </c>
      <c r="CW163" t="s">
        <v>274</v>
      </c>
      <c r="CX163" t="s">
        <v>292</v>
      </c>
      <c r="CY163" t="s">
        <v>299</v>
      </c>
      <c r="CZ163" t="s">
        <v>345</v>
      </c>
      <c r="DA163" t="s">
        <v>274</v>
      </c>
      <c r="DB163" t="s">
        <v>324</v>
      </c>
      <c r="DC163" t="s">
        <v>274</v>
      </c>
      <c r="DD163" t="s">
        <v>324</v>
      </c>
      <c r="DE163" t="s">
        <v>256</v>
      </c>
      <c r="DF163" t="s">
        <v>274</v>
      </c>
      <c r="EW163">
        <v>7</v>
      </c>
      <c r="EX163" t="s">
        <v>257</v>
      </c>
      <c r="EY163" t="s">
        <v>277</v>
      </c>
      <c r="EZ163" t="s">
        <v>278</v>
      </c>
      <c r="FA163" t="s">
        <v>347</v>
      </c>
      <c r="FB163" t="s">
        <v>348</v>
      </c>
      <c r="FC163" t="s">
        <v>700</v>
      </c>
      <c r="FD163" t="s">
        <v>889</v>
      </c>
      <c r="FR163" t="s">
        <v>259</v>
      </c>
      <c r="FS163" t="s">
        <v>514</v>
      </c>
      <c r="FT163" t="s">
        <v>1661</v>
      </c>
      <c r="FU163">
        <v>9</v>
      </c>
      <c r="FV163" t="s">
        <v>2192</v>
      </c>
      <c r="FW163" t="s">
        <v>2193</v>
      </c>
      <c r="FX163" t="s">
        <v>259</v>
      </c>
      <c r="GL163" t="s">
        <v>259</v>
      </c>
      <c r="GM163" t="s">
        <v>302</v>
      </c>
      <c r="GN163" t="s">
        <v>302</v>
      </c>
      <c r="GO163" t="s">
        <v>302</v>
      </c>
      <c r="GP163" t="s">
        <v>302</v>
      </c>
      <c r="GQ163" t="s">
        <v>302</v>
      </c>
      <c r="GR163" t="s">
        <v>259</v>
      </c>
      <c r="HF163" t="s">
        <v>2194</v>
      </c>
      <c r="HG163" s="5" t="s">
        <v>706</v>
      </c>
      <c r="HH163" t="s">
        <v>428</v>
      </c>
      <c r="HI163" t="s">
        <v>377</v>
      </c>
      <c r="HJ163" s="5">
        <v>43862</v>
      </c>
      <c r="HK163" t="s">
        <v>448</v>
      </c>
      <c r="HL163" s="5">
        <v>45231</v>
      </c>
      <c r="HZ163" t="s">
        <v>2185</v>
      </c>
      <c r="IA163" t="s">
        <v>2195</v>
      </c>
      <c r="IB163" t="s">
        <v>550</v>
      </c>
      <c r="IC163" t="s">
        <v>1452</v>
      </c>
      <c r="ID163" t="s">
        <v>2196</v>
      </c>
      <c r="IE163" t="s">
        <v>2197</v>
      </c>
      <c r="IF163" t="s">
        <v>2190</v>
      </c>
    </row>
    <row r="164" spans="1:243" hidden="1" x14ac:dyDescent="0.3">
      <c r="A164">
        <v>1602401</v>
      </c>
      <c r="B164" t="s">
        <v>2198</v>
      </c>
      <c r="D164">
        <v>1</v>
      </c>
      <c r="E164" t="s">
        <v>3312</v>
      </c>
      <c r="F164">
        <v>2</v>
      </c>
      <c r="G164">
        <v>0</v>
      </c>
      <c r="H164">
        <v>0</v>
      </c>
      <c r="I164">
        <v>2018</v>
      </c>
      <c r="J164" s="3">
        <v>127.91</v>
      </c>
      <c r="K164" s="3">
        <v>140.69999999999999</v>
      </c>
      <c r="L164">
        <f t="shared" si="38"/>
        <v>1</v>
      </c>
      <c r="M164">
        <v>2019</v>
      </c>
      <c r="N164">
        <f>COUNTIFS(CO164:EV164,"=university")</f>
        <v>0</v>
      </c>
      <c r="O164">
        <v>1</v>
      </c>
      <c r="P164">
        <f>COUNTIFS(CO164:EV164,"=*government**")</f>
        <v>0</v>
      </c>
      <c r="Q164">
        <f t="shared" si="48"/>
        <v>0</v>
      </c>
      <c r="R164">
        <f>COUNTIF(CO164:EV164,"*angel*")</f>
        <v>1</v>
      </c>
      <c r="S164">
        <f>COUNTIF(CO164:EV164,"*family_office*")</f>
        <v>0</v>
      </c>
      <c r="T164">
        <v>1</v>
      </c>
      <c r="U164">
        <f>COUNTIF(CO164:EV164,"*accelerator*")</f>
        <v>1</v>
      </c>
      <c r="V164">
        <f>COUNTIF(CO164:EV164,"*corporate*")</f>
        <v>0</v>
      </c>
      <c r="W164">
        <f t="shared" si="39"/>
        <v>0</v>
      </c>
      <c r="X164">
        <f>COUNTIF(CO164:EV164,"*crowdfunding*")</f>
        <v>0</v>
      </c>
      <c r="Y164">
        <f>COUNTIF(CO164:EV164,"*venture_capital*")</f>
        <v>9</v>
      </c>
      <c r="Z164">
        <v>9</v>
      </c>
      <c r="AA164">
        <f t="shared" si="40"/>
        <v>1</v>
      </c>
      <c r="AB164">
        <f t="shared" si="41"/>
        <v>1</v>
      </c>
      <c r="AC164">
        <f t="shared" si="42"/>
        <v>1</v>
      </c>
      <c r="AD164">
        <f t="shared" si="43"/>
        <v>0</v>
      </c>
      <c r="AE164">
        <f t="shared" si="44"/>
        <v>0</v>
      </c>
      <c r="AF164">
        <f t="shared" si="45"/>
        <v>0</v>
      </c>
      <c r="AG164">
        <f t="shared" si="46"/>
        <v>0</v>
      </c>
      <c r="AH164">
        <f t="shared" si="47"/>
        <v>0</v>
      </c>
      <c r="AI164" t="s">
        <v>366</v>
      </c>
      <c r="AJ164" t="s">
        <v>250</v>
      </c>
      <c r="AK164" t="s">
        <v>292</v>
      </c>
      <c r="AM164" t="s">
        <v>2174</v>
      </c>
      <c r="AN164" t="s">
        <v>882</v>
      </c>
      <c r="AO164" t="s">
        <v>2199</v>
      </c>
      <c r="AP164" t="s">
        <v>2200</v>
      </c>
      <c r="AQ164" t="s">
        <v>2201</v>
      </c>
      <c r="AR164" t="s">
        <v>2176</v>
      </c>
      <c r="AS164" t="s">
        <v>2202</v>
      </c>
      <c r="AT164" t="s">
        <v>1619</v>
      </c>
      <c r="AU164" t="s">
        <v>2203</v>
      </c>
      <c r="AV164" t="s">
        <v>1222</v>
      </c>
      <c r="AW164" t="s">
        <v>2204</v>
      </c>
      <c r="AX164" t="s">
        <v>2205</v>
      </c>
      <c r="CR164" t="s">
        <v>505</v>
      </c>
      <c r="CS164" t="s">
        <v>292</v>
      </c>
      <c r="CT164" t="s">
        <v>273</v>
      </c>
      <c r="CU164" t="s">
        <v>274</v>
      </c>
      <c r="CV164" t="s">
        <v>274</v>
      </c>
      <c r="CW164" t="s">
        <v>274</v>
      </c>
      <c r="CX164" t="s">
        <v>274</v>
      </c>
      <c r="CY164" t="s">
        <v>273</v>
      </c>
      <c r="CZ164" t="s">
        <v>274</v>
      </c>
      <c r="DA164" t="s">
        <v>274</v>
      </c>
      <c r="DB164" t="s">
        <v>274</v>
      </c>
      <c r="DC164" t="s">
        <v>374</v>
      </c>
      <c r="EW164">
        <v>3</v>
      </c>
      <c r="EX164" t="s">
        <v>258</v>
      </c>
      <c r="EY164" t="s">
        <v>347</v>
      </c>
      <c r="EZ164" t="s">
        <v>348</v>
      </c>
      <c r="FR164">
        <v>2</v>
      </c>
      <c r="FS164" t="s">
        <v>2206</v>
      </c>
      <c r="FT164">
        <v>120</v>
      </c>
      <c r="GL164" t="s">
        <v>302</v>
      </c>
      <c r="GM164" t="s">
        <v>262</v>
      </c>
      <c r="GN164" t="s">
        <v>262</v>
      </c>
      <c r="HF164" s="5">
        <v>43497</v>
      </c>
      <c r="HG164" t="s">
        <v>330</v>
      </c>
      <c r="HH164" s="5" t="s">
        <v>448</v>
      </c>
      <c r="HZ164" t="s">
        <v>2207</v>
      </c>
      <c r="IA164" t="s">
        <v>2208</v>
      </c>
      <c r="IB164" t="s">
        <v>2209</v>
      </c>
    </row>
    <row r="165" spans="1:243" hidden="1" x14ac:dyDescent="0.3">
      <c r="A165">
        <v>3208896</v>
      </c>
      <c r="B165" t="s">
        <v>2210</v>
      </c>
      <c r="D165">
        <v>1</v>
      </c>
      <c r="E165" t="s">
        <v>3312</v>
      </c>
      <c r="F165">
        <v>3</v>
      </c>
      <c r="G165">
        <v>1</v>
      </c>
      <c r="H165">
        <v>0</v>
      </c>
      <c r="I165">
        <v>2016</v>
      </c>
      <c r="J165" s="3">
        <v>4</v>
      </c>
      <c r="K165" s="3">
        <v>4.4000000000000004</v>
      </c>
      <c r="L165">
        <f t="shared" si="38"/>
        <v>5</v>
      </c>
      <c r="M165">
        <v>2021</v>
      </c>
      <c r="N165">
        <f t="shared" si="49"/>
        <v>0</v>
      </c>
      <c r="O165">
        <v>1</v>
      </c>
      <c r="P165">
        <f t="shared" si="50"/>
        <v>0</v>
      </c>
      <c r="Q165">
        <f t="shared" si="48"/>
        <v>0</v>
      </c>
      <c r="R165">
        <f t="shared" si="51"/>
        <v>7</v>
      </c>
      <c r="S165">
        <f t="shared" si="52"/>
        <v>0</v>
      </c>
      <c r="T165">
        <v>4</v>
      </c>
      <c r="U165">
        <f t="shared" si="53"/>
        <v>2</v>
      </c>
      <c r="V165">
        <f t="shared" si="54"/>
        <v>0</v>
      </c>
      <c r="W165">
        <f t="shared" si="39"/>
        <v>0</v>
      </c>
      <c r="X165">
        <f t="shared" si="55"/>
        <v>0</v>
      </c>
      <c r="Y165">
        <f t="shared" si="56"/>
        <v>2</v>
      </c>
      <c r="Z165">
        <v>1</v>
      </c>
      <c r="AA165">
        <f t="shared" si="40"/>
        <v>1</v>
      </c>
      <c r="AB165">
        <f t="shared" si="41"/>
        <v>1</v>
      </c>
      <c r="AC165">
        <f t="shared" si="42"/>
        <v>1</v>
      </c>
      <c r="AD165">
        <f t="shared" si="43"/>
        <v>0</v>
      </c>
      <c r="AE165">
        <f t="shared" si="44"/>
        <v>0</v>
      </c>
      <c r="AF165">
        <f t="shared" si="45"/>
        <v>0</v>
      </c>
      <c r="AG165">
        <f t="shared" si="46"/>
        <v>0</v>
      </c>
      <c r="AH165">
        <f t="shared" si="47"/>
        <v>0</v>
      </c>
      <c r="AI165" t="s">
        <v>366</v>
      </c>
      <c r="AJ165" t="s">
        <v>250</v>
      </c>
      <c r="AK165" t="s">
        <v>292</v>
      </c>
      <c r="AM165" t="s">
        <v>877</v>
      </c>
      <c r="AN165" t="s">
        <v>2211</v>
      </c>
      <c r="AO165" t="s">
        <v>2212</v>
      </c>
      <c r="AP165" t="s">
        <v>1361</v>
      </c>
      <c r="AQ165" t="s">
        <v>2213</v>
      </c>
      <c r="AR165" t="s">
        <v>1915</v>
      </c>
      <c r="AS165" t="s">
        <v>2214</v>
      </c>
      <c r="AT165" t="s">
        <v>2215</v>
      </c>
      <c r="AU165" t="s">
        <v>2216</v>
      </c>
      <c r="AV165" t="s">
        <v>2217</v>
      </c>
      <c r="AW165" t="s">
        <v>2218</v>
      </c>
      <c r="CR165" t="s">
        <v>274</v>
      </c>
      <c r="CS165" t="s">
        <v>374</v>
      </c>
      <c r="CT165" t="s">
        <v>292</v>
      </c>
      <c r="CU165" t="s">
        <v>292</v>
      </c>
      <c r="CV165" t="s">
        <v>374</v>
      </c>
      <c r="CW165" t="s">
        <v>274</v>
      </c>
      <c r="CX165" t="s">
        <v>374</v>
      </c>
      <c r="CY165" t="s">
        <v>374</v>
      </c>
      <c r="CZ165" t="s">
        <v>374</v>
      </c>
      <c r="DA165" t="s">
        <v>374</v>
      </c>
      <c r="DB165" t="s">
        <v>374</v>
      </c>
      <c r="EW165">
        <v>1</v>
      </c>
      <c r="EX165" t="s">
        <v>258</v>
      </c>
      <c r="FR165">
        <v>4</v>
      </c>
      <c r="GL165" t="s">
        <v>302</v>
      </c>
      <c r="HF165" s="5">
        <v>44501</v>
      </c>
      <c r="HZ165" t="s">
        <v>2219</v>
      </c>
    </row>
    <row r="166" spans="1:243" hidden="1" x14ac:dyDescent="0.3">
      <c r="A166">
        <v>1774033</v>
      </c>
      <c r="B166" t="s">
        <v>2220</v>
      </c>
      <c r="D166">
        <v>1</v>
      </c>
      <c r="E166" t="s">
        <v>3306</v>
      </c>
      <c r="G166">
        <v>0</v>
      </c>
      <c r="H166">
        <v>0</v>
      </c>
      <c r="I166">
        <v>2019</v>
      </c>
      <c r="J166" s="3">
        <v>3.95</v>
      </c>
      <c r="K166" s="3">
        <v>4.32</v>
      </c>
      <c r="L166">
        <f t="shared" si="38"/>
        <v>0</v>
      </c>
      <c r="M166">
        <v>2019</v>
      </c>
      <c r="N166">
        <f>COUNTIFS(CR166:EV166,"=university")</f>
        <v>0</v>
      </c>
      <c r="O166">
        <v>0</v>
      </c>
      <c r="P166">
        <f>COUNTIFS(CR166:EV166,"=*government**")</f>
        <v>0</v>
      </c>
      <c r="Q166">
        <f t="shared" si="48"/>
        <v>0</v>
      </c>
      <c r="R166">
        <f>COUNTIF(CR166:EV166,"*angel*")</f>
        <v>1</v>
      </c>
      <c r="S166">
        <f>COUNTIF(CR166:EV166,"*family_office*")</f>
        <v>0</v>
      </c>
      <c r="T166">
        <v>1</v>
      </c>
      <c r="U166">
        <f>COUNTIF(CR166:EV166,"*accelerator*")</f>
        <v>4</v>
      </c>
      <c r="V166">
        <f>COUNTIF(CR166:EV166,"*corporate*")</f>
        <v>1</v>
      </c>
      <c r="W166">
        <f t="shared" si="39"/>
        <v>0</v>
      </c>
      <c r="X166">
        <f>COUNTIF(CR166:EV166,"*crowdfunding*")</f>
        <v>0</v>
      </c>
      <c r="Y166">
        <f>COUNTIF(CR166:EV166,"*venture_capital*")</f>
        <v>3</v>
      </c>
      <c r="Z166">
        <v>3</v>
      </c>
      <c r="AA166">
        <f t="shared" si="40"/>
        <v>1</v>
      </c>
      <c r="AB166">
        <f t="shared" si="41"/>
        <v>1</v>
      </c>
      <c r="AC166">
        <f t="shared" si="42"/>
        <v>0</v>
      </c>
      <c r="AD166">
        <f t="shared" si="43"/>
        <v>0</v>
      </c>
      <c r="AE166">
        <f t="shared" si="44"/>
        <v>0</v>
      </c>
      <c r="AF166">
        <f t="shared" si="45"/>
        <v>0</v>
      </c>
      <c r="AG166">
        <f t="shared" si="46"/>
        <v>0</v>
      </c>
      <c r="AH166">
        <f t="shared" si="47"/>
        <v>0</v>
      </c>
      <c r="AI166" t="s">
        <v>250</v>
      </c>
      <c r="AJ166" t="s">
        <v>292</v>
      </c>
      <c r="AM166" t="s">
        <v>312</v>
      </c>
      <c r="AN166" t="s">
        <v>677</v>
      </c>
      <c r="AO166" t="s">
        <v>1326</v>
      </c>
      <c r="AP166" t="s">
        <v>1043</v>
      </c>
      <c r="AQ166" t="s">
        <v>2221</v>
      </c>
      <c r="AR166" t="s">
        <v>315</v>
      </c>
      <c r="AS166" t="s">
        <v>2222</v>
      </c>
      <c r="AT166" t="s">
        <v>2223</v>
      </c>
      <c r="AU166" t="s">
        <v>2224</v>
      </c>
      <c r="CR166" t="s">
        <v>274</v>
      </c>
      <c r="CS166" t="s">
        <v>292</v>
      </c>
      <c r="CT166" t="s">
        <v>324</v>
      </c>
      <c r="CU166" t="s">
        <v>292</v>
      </c>
      <c r="CV166" t="s">
        <v>292</v>
      </c>
      <c r="CW166" t="s">
        <v>292</v>
      </c>
      <c r="CX166" t="s">
        <v>274</v>
      </c>
      <c r="CY166" t="s">
        <v>274</v>
      </c>
      <c r="CZ166" t="s">
        <v>275</v>
      </c>
      <c r="EW166">
        <v>4</v>
      </c>
      <c r="EX166" t="s">
        <v>258</v>
      </c>
      <c r="EY166" t="s">
        <v>258</v>
      </c>
      <c r="EZ166" t="s">
        <v>601</v>
      </c>
      <c r="FA166" t="s">
        <v>347</v>
      </c>
      <c r="FR166">
        <v>1</v>
      </c>
      <c r="FS166" t="s">
        <v>828</v>
      </c>
      <c r="FT166">
        <v>1</v>
      </c>
      <c r="FU166" t="s">
        <v>282</v>
      </c>
      <c r="GL166" t="s">
        <v>302</v>
      </c>
      <c r="GM166" t="s">
        <v>302</v>
      </c>
      <c r="GN166" t="s">
        <v>302</v>
      </c>
      <c r="GO166" t="s">
        <v>302</v>
      </c>
      <c r="HF166" t="s">
        <v>611</v>
      </c>
      <c r="HG166" s="5" t="s">
        <v>516</v>
      </c>
      <c r="HH166" s="5">
        <v>44501</v>
      </c>
      <c r="HI166" t="s">
        <v>304</v>
      </c>
      <c r="HZ166" t="s">
        <v>2225</v>
      </c>
      <c r="IA166" t="s">
        <v>2225</v>
      </c>
      <c r="IB166" t="s">
        <v>2224</v>
      </c>
      <c r="IC166" t="s">
        <v>259</v>
      </c>
    </row>
    <row r="167" spans="1:243" x14ac:dyDescent="0.3">
      <c r="A167">
        <v>889417</v>
      </c>
      <c r="B167" t="s">
        <v>2226</v>
      </c>
      <c r="D167">
        <v>1</v>
      </c>
      <c r="E167" t="s">
        <v>3313</v>
      </c>
      <c r="F167">
        <v>4</v>
      </c>
      <c r="G167">
        <v>1</v>
      </c>
      <c r="H167">
        <v>0</v>
      </c>
      <c r="I167">
        <v>2016</v>
      </c>
      <c r="J167" s="3">
        <v>43.11</v>
      </c>
      <c r="K167" s="3">
        <v>47.1</v>
      </c>
      <c r="L167">
        <f t="shared" si="38"/>
        <v>0</v>
      </c>
      <c r="M167">
        <v>2016</v>
      </c>
      <c r="N167">
        <f>COUNTIFS(CP167:EV167,"=university")</f>
        <v>1</v>
      </c>
      <c r="O167">
        <v>0</v>
      </c>
      <c r="P167">
        <f>COUNTIFS(CP167:EV167,"=*government**")</f>
        <v>1</v>
      </c>
      <c r="Q167">
        <f t="shared" si="48"/>
        <v>1</v>
      </c>
      <c r="R167">
        <f>COUNTIF(CP167:EV167,"*angel*")</f>
        <v>1</v>
      </c>
      <c r="S167">
        <f>COUNTIF(CP167:EV167,"*family_office*")</f>
        <v>0</v>
      </c>
      <c r="T167">
        <v>1</v>
      </c>
      <c r="U167">
        <f>COUNTIF(CP167:EV167,"*accelerator*")</f>
        <v>1</v>
      </c>
      <c r="V167">
        <f>COUNTIF(CP167:EV167,"*corporate*")</f>
        <v>2</v>
      </c>
      <c r="W167">
        <f t="shared" si="39"/>
        <v>0</v>
      </c>
      <c r="X167">
        <f>COUNTIF(CP167:EV167,"*crowdfunding*")</f>
        <v>0</v>
      </c>
      <c r="Y167">
        <f>COUNTIF(CP167:EV167,"*venture_capital*")</f>
        <v>10</v>
      </c>
      <c r="Z167">
        <v>9</v>
      </c>
      <c r="AA167">
        <f t="shared" si="40"/>
        <v>1</v>
      </c>
      <c r="AB167">
        <f t="shared" si="41"/>
        <v>0</v>
      </c>
      <c r="AC167">
        <f t="shared" si="42"/>
        <v>1</v>
      </c>
      <c r="AD167">
        <f t="shared" si="43"/>
        <v>0</v>
      </c>
      <c r="AE167">
        <f t="shared" si="44"/>
        <v>0</v>
      </c>
      <c r="AF167">
        <f t="shared" si="45"/>
        <v>0</v>
      </c>
      <c r="AG167">
        <f t="shared" si="46"/>
        <v>0</v>
      </c>
      <c r="AH167">
        <f t="shared" si="47"/>
        <v>0</v>
      </c>
      <c r="AI167" t="s">
        <v>366</v>
      </c>
      <c r="AJ167" t="s">
        <v>250</v>
      </c>
      <c r="AM167" t="s">
        <v>2227</v>
      </c>
      <c r="AN167" t="s">
        <v>2228</v>
      </c>
      <c r="AO167" t="s">
        <v>2229</v>
      </c>
      <c r="AP167" t="s">
        <v>1176</v>
      </c>
      <c r="AQ167" t="s">
        <v>1324</v>
      </c>
      <c r="AR167" t="s">
        <v>956</v>
      </c>
      <c r="AS167" t="s">
        <v>2005</v>
      </c>
      <c r="AT167" t="s">
        <v>335</v>
      </c>
      <c r="AU167" t="s">
        <v>1404</v>
      </c>
      <c r="AV167" t="s">
        <v>2006</v>
      </c>
      <c r="AW167" t="s">
        <v>2230</v>
      </c>
      <c r="AX167" t="s">
        <v>473</v>
      </c>
      <c r="AY167" t="s">
        <v>843</v>
      </c>
      <c r="AZ167" t="s">
        <v>2231</v>
      </c>
      <c r="BA167" t="s">
        <v>2232</v>
      </c>
      <c r="BB167" t="s">
        <v>2233</v>
      </c>
      <c r="CR167" t="s">
        <v>323</v>
      </c>
      <c r="CS167" t="s">
        <v>274</v>
      </c>
      <c r="CT167" t="s">
        <v>273</v>
      </c>
      <c r="CU167" t="s">
        <v>274</v>
      </c>
      <c r="CV167" t="s">
        <v>274</v>
      </c>
      <c r="CW167" t="s">
        <v>254</v>
      </c>
      <c r="CX167" t="s">
        <v>292</v>
      </c>
      <c r="CY167" t="s">
        <v>299</v>
      </c>
      <c r="CZ167" t="s">
        <v>274</v>
      </c>
      <c r="DA167" t="s">
        <v>324</v>
      </c>
      <c r="DB167" t="s">
        <v>273</v>
      </c>
      <c r="DC167" t="s">
        <v>274</v>
      </c>
      <c r="DD167" t="s">
        <v>273</v>
      </c>
      <c r="DE167" t="s">
        <v>374</v>
      </c>
      <c r="DF167" t="s">
        <v>274</v>
      </c>
      <c r="DG167" t="s">
        <v>274</v>
      </c>
      <c r="EW167">
        <v>8</v>
      </c>
      <c r="EX167" t="s">
        <v>257</v>
      </c>
      <c r="EY167" t="s">
        <v>258</v>
      </c>
      <c r="EZ167" t="s">
        <v>258</v>
      </c>
      <c r="FA167" t="s">
        <v>278</v>
      </c>
      <c r="FB167" t="s">
        <v>347</v>
      </c>
      <c r="FC167" t="s">
        <v>278</v>
      </c>
      <c r="FD167" t="s">
        <v>277</v>
      </c>
      <c r="FE167" t="s">
        <v>348</v>
      </c>
      <c r="FR167" t="s">
        <v>259</v>
      </c>
      <c r="FS167" t="s">
        <v>653</v>
      </c>
      <c r="FT167" t="s">
        <v>738</v>
      </c>
      <c r="FU167" t="s">
        <v>281</v>
      </c>
      <c r="FV167">
        <v>10</v>
      </c>
      <c r="FW167" t="s">
        <v>2234</v>
      </c>
      <c r="FX167" t="s">
        <v>1852</v>
      </c>
      <c r="FY167">
        <v>22</v>
      </c>
      <c r="GL167" t="s">
        <v>259</v>
      </c>
      <c r="GM167" t="s">
        <v>262</v>
      </c>
      <c r="GN167" t="s">
        <v>262</v>
      </c>
      <c r="GO167" t="s">
        <v>302</v>
      </c>
      <c r="GP167" t="s">
        <v>587</v>
      </c>
      <c r="GQ167" t="s">
        <v>302</v>
      </c>
      <c r="GR167" t="s">
        <v>302</v>
      </c>
      <c r="GS167" t="s">
        <v>262</v>
      </c>
      <c r="HF167" s="5" t="s">
        <v>708</v>
      </c>
      <c r="HG167" t="s">
        <v>708</v>
      </c>
      <c r="HH167" t="s">
        <v>376</v>
      </c>
      <c r="HI167" t="s">
        <v>1024</v>
      </c>
      <c r="HJ167" t="s">
        <v>377</v>
      </c>
      <c r="HK167" t="s">
        <v>516</v>
      </c>
      <c r="HL167" t="s">
        <v>331</v>
      </c>
      <c r="HM167" s="5">
        <v>44986</v>
      </c>
      <c r="HZ167" t="s">
        <v>956</v>
      </c>
      <c r="IA167" t="s">
        <v>1324</v>
      </c>
      <c r="IB167" t="s">
        <v>259</v>
      </c>
      <c r="IC167" t="s">
        <v>335</v>
      </c>
      <c r="ID167" t="s">
        <v>2235</v>
      </c>
      <c r="IE167" t="s">
        <v>335</v>
      </c>
      <c r="IF167" t="s">
        <v>473</v>
      </c>
      <c r="IG167" t="s">
        <v>2236</v>
      </c>
    </row>
    <row r="168" spans="1:243" x14ac:dyDescent="0.3">
      <c r="A168">
        <v>894907</v>
      </c>
      <c r="B168" t="s">
        <v>2237</v>
      </c>
      <c r="C168">
        <v>1</v>
      </c>
      <c r="E168" t="s">
        <v>3312</v>
      </c>
      <c r="F168">
        <v>2</v>
      </c>
      <c r="G168">
        <v>0</v>
      </c>
      <c r="H168">
        <v>0</v>
      </c>
      <c r="I168">
        <v>2017</v>
      </c>
      <c r="J168" s="3">
        <v>10.85</v>
      </c>
      <c r="K168" s="3">
        <v>11.86</v>
      </c>
      <c r="L168">
        <f t="shared" si="38"/>
        <v>0</v>
      </c>
      <c r="M168">
        <v>2017</v>
      </c>
      <c r="N168">
        <f t="shared" si="49"/>
        <v>2</v>
      </c>
      <c r="O168">
        <v>0</v>
      </c>
      <c r="P168">
        <f t="shared" si="50"/>
        <v>3</v>
      </c>
      <c r="Q168">
        <f t="shared" si="48"/>
        <v>1</v>
      </c>
      <c r="R168">
        <f t="shared" si="51"/>
        <v>0</v>
      </c>
      <c r="S168">
        <f t="shared" si="52"/>
        <v>2</v>
      </c>
      <c r="T168">
        <v>2</v>
      </c>
      <c r="U168">
        <f t="shared" si="53"/>
        <v>1</v>
      </c>
      <c r="V168">
        <f t="shared" si="54"/>
        <v>0</v>
      </c>
      <c r="W168">
        <f t="shared" si="39"/>
        <v>1</v>
      </c>
      <c r="X168">
        <f t="shared" si="55"/>
        <v>0</v>
      </c>
      <c r="Y168">
        <f t="shared" si="56"/>
        <v>5</v>
      </c>
      <c r="Z168">
        <v>4</v>
      </c>
      <c r="AA168">
        <f t="shared" si="40"/>
        <v>1</v>
      </c>
      <c r="AB168">
        <f t="shared" si="41"/>
        <v>1</v>
      </c>
      <c r="AC168">
        <f t="shared" si="42"/>
        <v>0</v>
      </c>
      <c r="AD168">
        <f t="shared" si="43"/>
        <v>0</v>
      </c>
      <c r="AE168">
        <f t="shared" si="44"/>
        <v>0</v>
      </c>
      <c r="AF168">
        <f t="shared" si="45"/>
        <v>0</v>
      </c>
      <c r="AG168">
        <f t="shared" si="46"/>
        <v>0</v>
      </c>
      <c r="AH168">
        <f t="shared" si="47"/>
        <v>0</v>
      </c>
      <c r="AI168" t="s">
        <v>250</v>
      </c>
      <c r="AJ168" t="s">
        <v>292</v>
      </c>
      <c r="AM168" t="s">
        <v>498</v>
      </c>
      <c r="AN168" t="s">
        <v>2238</v>
      </c>
      <c r="AO168" t="s">
        <v>2239</v>
      </c>
      <c r="AP168" t="s">
        <v>1591</v>
      </c>
      <c r="AQ168" t="s">
        <v>1744</v>
      </c>
      <c r="AR168" t="s">
        <v>2240</v>
      </c>
      <c r="AS168" t="s">
        <v>1745</v>
      </c>
      <c r="AT168" t="s">
        <v>1618</v>
      </c>
      <c r="AU168" t="s">
        <v>1379</v>
      </c>
      <c r="AV168" t="s">
        <v>571</v>
      </c>
      <c r="AW168" t="s">
        <v>335</v>
      </c>
      <c r="AX168" t="s">
        <v>473</v>
      </c>
      <c r="CR168" t="s">
        <v>292</v>
      </c>
      <c r="CS168" t="s">
        <v>987</v>
      </c>
      <c r="CT168" t="s">
        <v>987</v>
      </c>
      <c r="CU168" t="s">
        <v>256</v>
      </c>
      <c r="CV168" t="s">
        <v>254</v>
      </c>
      <c r="CW168" t="s">
        <v>299</v>
      </c>
      <c r="CX168" t="s">
        <v>254</v>
      </c>
      <c r="CY168" t="s">
        <v>273</v>
      </c>
      <c r="CZ168" t="s">
        <v>299</v>
      </c>
      <c r="DA168" t="s">
        <v>298</v>
      </c>
      <c r="DB168" t="s">
        <v>299</v>
      </c>
      <c r="DC168" t="s">
        <v>274</v>
      </c>
      <c r="EW168">
        <v>9</v>
      </c>
      <c r="EX168" t="s">
        <v>257</v>
      </c>
      <c r="EY168" t="s">
        <v>258</v>
      </c>
      <c r="EZ168" t="s">
        <v>258</v>
      </c>
      <c r="FA168" t="s">
        <v>278</v>
      </c>
      <c r="FB168" t="s">
        <v>278</v>
      </c>
      <c r="FC168" t="s">
        <v>258</v>
      </c>
      <c r="FD168" t="s">
        <v>278</v>
      </c>
      <c r="FE168" t="s">
        <v>278</v>
      </c>
      <c r="FF168" t="s">
        <v>277</v>
      </c>
      <c r="FR168" t="s">
        <v>259</v>
      </c>
      <c r="FS168" t="s">
        <v>259</v>
      </c>
      <c r="FT168" t="s">
        <v>439</v>
      </c>
      <c r="FU168">
        <v>3</v>
      </c>
      <c r="FV168" t="s">
        <v>475</v>
      </c>
      <c r="FW168" t="s">
        <v>259</v>
      </c>
      <c r="FX168">
        <v>2</v>
      </c>
      <c r="FY168">
        <v>2</v>
      </c>
      <c r="FZ168" t="s">
        <v>259</v>
      </c>
      <c r="GL168" t="s">
        <v>259</v>
      </c>
      <c r="GM168" t="s">
        <v>259</v>
      </c>
      <c r="GN168" t="s">
        <v>302</v>
      </c>
      <c r="GO168" t="s">
        <v>262</v>
      </c>
      <c r="GP168" t="s">
        <v>302</v>
      </c>
      <c r="GQ168" t="s">
        <v>259</v>
      </c>
      <c r="GR168" t="s">
        <v>302</v>
      </c>
      <c r="GS168" t="s">
        <v>302</v>
      </c>
      <c r="GT168" t="s">
        <v>259</v>
      </c>
      <c r="HF168" t="s">
        <v>375</v>
      </c>
      <c r="HG168" t="s">
        <v>375</v>
      </c>
      <c r="HH168" t="s">
        <v>788</v>
      </c>
      <c r="HI168" s="5">
        <v>43191</v>
      </c>
      <c r="HJ168" t="s">
        <v>589</v>
      </c>
      <c r="HK168" t="s">
        <v>328</v>
      </c>
      <c r="HL168" t="s">
        <v>430</v>
      </c>
      <c r="HM168" t="s">
        <v>331</v>
      </c>
      <c r="HN168" t="s">
        <v>331</v>
      </c>
      <c r="HZ168" t="s">
        <v>2241</v>
      </c>
      <c r="IA168" t="s">
        <v>259</v>
      </c>
      <c r="IB168" t="s">
        <v>1618</v>
      </c>
      <c r="IC168" t="s">
        <v>1379</v>
      </c>
      <c r="ID168" t="s">
        <v>1379</v>
      </c>
      <c r="IE168" t="s">
        <v>2239</v>
      </c>
      <c r="IF168" t="s">
        <v>571</v>
      </c>
      <c r="IG168" t="s">
        <v>335</v>
      </c>
      <c r="IH168" t="s">
        <v>473</v>
      </c>
    </row>
    <row r="169" spans="1:243" hidden="1" x14ac:dyDescent="0.3">
      <c r="A169">
        <v>1842204</v>
      </c>
      <c r="B169" t="s">
        <v>2242</v>
      </c>
      <c r="C169">
        <v>1</v>
      </c>
      <c r="E169" t="s">
        <v>3321</v>
      </c>
      <c r="F169">
        <v>2</v>
      </c>
      <c r="G169">
        <v>1</v>
      </c>
      <c r="H169">
        <v>0</v>
      </c>
      <c r="I169">
        <v>2017</v>
      </c>
      <c r="J169" s="3">
        <v>11.93</v>
      </c>
      <c r="K169" s="3">
        <v>13.12</v>
      </c>
      <c r="L169">
        <f t="shared" si="38"/>
        <v>4</v>
      </c>
      <c r="M169">
        <v>2021</v>
      </c>
      <c r="N169">
        <f t="shared" si="49"/>
        <v>0</v>
      </c>
      <c r="O169">
        <v>0</v>
      </c>
      <c r="P169">
        <f t="shared" si="50"/>
        <v>0</v>
      </c>
      <c r="Q169">
        <f t="shared" si="48"/>
        <v>0</v>
      </c>
      <c r="R169">
        <f t="shared" si="51"/>
        <v>0</v>
      </c>
      <c r="S169">
        <f t="shared" si="52"/>
        <v>0</v>
      </c>
      <c r="T169">
        <v>0</v>
      </c>
      <c r="U169">
        <f t="shared" si="53"/>
        <v>1</v>
      </c>
      <c r="V169">
        <f t="shared" si="54"/>
        <v>0</v>
      </c>
      <c r="W169">
        <f t="shared" si="39"/>
        <v>0</v>
      </c>
      <c r="X169">
        <f t="shared" si="55"/>
        <v>0</v>
      </c>
      <c r="Y169">
        <f t="shared" si="56"/>
        <v>3</v>
      </c>
      <c r="Z169">
        <v>1</v>
      </c>
      <c r="AA169">
        <f t="shared" si="40"/>
        <v>1</v>
      </c>
      <c r="AB169">
        <f t="shared" si="41"/>
        <v>1</v>
      </c>
      <c r="AC169">
        <f t="shared" si="42"/>
        <v>0</v>
      </c>
      <c r="AD169">
        <f t="shared" si="43"/>
        <v>0</v>
      </c>
      <c r="AE169">
        <f t="shared" si="44"/>
        <v>0</v>
      </c>
      <c r="AF169">
        <f t="shared" si="45"/>
        <v>0</v>
      </c>
      <c r="AG169">
        <f t="shared" si="46"/>
        <v>0</v>
      </c>
      <c r="AH169">
        <f t="shared" si="47"/>
        <v>0</v>
      </c>
      <c r="AI169" t="s">
        <v>250</v>
      </c>
      <c r="AJ169" t="s">
        <v>292</v>
      </c>
      <c r="AM169" t="s">
        <v>2243</v>
      </c>
      <c r="AN169" t="s">
        <v>2244</v>
      </c>
      <c r="AO169" t="s">
        <v>2245</v>
      </c>
      <c r="AP169" t="s">
        <v>2246</v>
      </c>
      <c r="CR169" t="s">
        <v>292</v>
      </c>
      <c r="CS169" t="s">
        <v>274</v>
      </c>
      <c r="CT169" t="s">
        <v>274</v>
      </c>
      <c r="CU169" t="s">
        <v>274</v>
      </c>
      <c r="EW169">
        <v>4</v>
      </c>
      <c r="EX169" t="s">
        <v>278</v>
      </c>
      <c r="EY169" t="s">
        <v>277</v>
      </c>
      <c r="EZ169" t="s">
        <v>347</v>
      </c>
      <c r="FA169" t="s">
        <v>277</v>
      </c>
      <c r="FR169">
        <v>47</v>
      </c>
      <c r="FS169" t="s">
        <v>259</v>
      </c>
      <c r="FT169" t="s">
        <v>425</v>
      </c>
      <c r="FU169">
        <v>4</v>
      </c>
      <c r="GL169" t="s">
        <v>1566</v>
      </c>
      <c r="GM169" t="s">
        <v>259</v>
      </c>
      <c r="GN169" t="s">
        <v>1566</v>
      </c>
      <c r="GO169" t="s">
        <v>1566</v>
      </c>
      <c r="HF169" s="5">
        <v>44501</v>
      </c>
      <c r="HG169" s="5">
        <v>44501</v>
      </c>
      <c r="HH169" s="5">
        <v>44866</v>
      </c>
      <c r="HI169" t="s">
        <v>361</v>
      </c>
      <c r="HZ169" t="s">
        <v>259</v>
      </c>
      <c r="IA169" t="s">
        <v>259</v>
      </c>
      <c r="IB169" t="s">
        <v>259</v>
      </c>
      <c r="IC169" t="s">
        <v>2246</v>
      </c>
    </row>
    <row r="170" spans="1:243" hidden="1" x14ac:dyDescent="0.3">
      <c r="A170">
        <v>1801324</v>
      </c>
      <c r="B170" t="s">
        <v>2247</v>
      </c>
      <c r="D170">
        <v>1</v>
      </c>
      <c r="E170" t="s">
        <v>3312</v>
      </c>
      <c r="F170">
        <v>1</v>
      </c>
      <c r="G170">
        <v>0</v>
      </c>
      <c r="H170">
        <v>0</v>
      </c>
      <c r="I170">
        <v>2018</v>
      </c>
      <c r="J170" s="3">
        <v>1</v>
      </c>
      <c r="K170" s="3">
        <v>1.1000000000000001</v>
      </c>
      <c r="L170">
        <f t="shared" si="38"/>
        <v>4</v>
      </c>
      <c r="M170">
        <v>2022</v>
      </c>
      <c r="N170">
        <f t="shared" si="49"/>
        <v>0</v>
      </c>
      <c r="O170">
        <v>1</v>
      </c>
      <c r="P170">
        <f t="shared" si="50"/>
        <v>0</v>
      </c>
      <c r="Q170">
        <f t="shared" si="48"/>
        <v>0</v>
      </c>
      <c r="R170">
        <f t="shared" si="51"/>
        <v>0</v>
      </c>
      <c r="S170">
        <f t="shared" si="52"/>
        <v>0</v>
      </c>
      <c r="T170">
        <v>0</v>
      </c>
      <c r="U170">
        <f t="shared" si="53"/>
        <v>1</v>
      </c>
      <c r="V170">
        <f t="shared" si="54"/>
        <v>1</v>
      </c>
      <c r="W170">
        <f t="shared" si="39"/>
        <v>0</v>
      </c>
      <c r="X170">
        <f t="shared" si="55"/>
        <v>0</v>
      </c>
      <c r="Y170">
        <f t="shared" si="56"/>
        <v>0</v>
      </c>
      <c r="Z170">
        <v>0</v>
      </c>
      <c r="AA170">
        <f t="shared" si="40"/>
        <v>1</v>
      </c>
      <c r="AB170">
        <f t="shared" si="41"/>
        <v>1</v>
      </c>
      <c r="AC170">
        <f t="shared" si="42"/>
        <v>0</v>
      </c>
      <c r="AD170">
        <f t="shared" si="43"/>
        <v>0</v>
      </c>
      <c r="AE170">
        <f t="shared" si="44"/>
        <v>0</v>
      </c>
      <c r="AF170">
        <f t="shared" si="45"/>
        <v>0</v>
      </c>
      <c r="AG170">
        <f t="shared" si="46"/>
        <v>0</v>
      </c>
      <c r="AH170">
        <f t="shared" si="47"/>
        <v>0</v>
      </c>
      <c r="AI170" t="s">
        <v>250</v>
      </c>
      <c r="AJ170" t="s">
        <v>292</v>
      </c>
      <c r="AM170" t="s">
        <v>882</v>
      </c>
      <c r="AN170" t="s">
        <v>2248</v>
      </c>
      <c r="CR170" t="s">
        <v>292</v>
      </c>
      <c r="CS170" t="s">
        <v>324</v>
      </c>
      <c r="EW170">
        <v>1</v>
      </c>
      <c r="EX170" t="s">
        <v>258</v>
      </c>
      <c r="FR170">
        <v>1</v>
      </c>
      <c r="GL170" t="s">
        <v>302</v>
      </c>
      <c r="HF170" t="s">
        <v>741</v>
      </c>
      <c r="HZ170" t="s">
        <v>2248</v>
      </c>
    </row>
    <row r="171" spans="1:243" x14ac:dyDescent="0.3">
      <c r="A171">
        <v>942542</v>
      </c>
      <c r="B171" t="s">
        <v>2249</v>
      </c>
      <c r="D171">
        <v>1</v>
      </c>
      <c r="E171" t="s">
        <v>3311</v>
      </c>
      <c r="F171">
        <v>3</v>
      </c>
      <c r="G171">
        <v>0</v>
      </c>
      <c r="H171">
        <v>0</v>
      </c>
      <c r="I171">
        <v>2015</v>
      </c>
      <c r="J171" s="3">
        <v>6.05</v>
      </c>
      <c r="K171" s="3">
        <v>6.66</v>
      </c>
      <c r="L171">
        <f t="shared" si="38"/>
        <v>0</v>
      </c>
      <c r="M171">
        <v>2015</v>
      </c>
      <c r="N171">
        <f>COUNTIFS(CN171:EV171,"=university")</f>
        <v>1</v>
      </c>
      <c r="O171">
        <v>1</v>
      </c>
      <c r="P171">
        <f>COUNTIFS(CN171:EV171,"=*government**")</f>
        <v>3</v>
      </c>
      <c r="Q171">
        <f t="shared" si="48"/>
        <v>1</v>
      </c>
      <c r="R171">
        <f>COUNTIF(CN171:EV171,"*angel*")</f>
        <v>2</v>
      </c>
      <c r="S171">
        <f>COUNTIF(CN171:EV171,"*family_office*")</f>
        <v>0</v>
      </c>
      <c r="T171">
        <v>2</v>
      </c>
      <c r="U171">
        <f>COUNTIF(CN171:EV171,"*accelerator*")</f>
        <v>5</v>
      </c>
      <c r="V171">
        <f>COUNTIF(CN171:EV171,"*corporate*")</f>
        <v>2</v>
      </c>
      <c r="W171">
        <f t="shared" si="39"/>
        <v>1</v>
      </c>
      <c r="X171">
        <f>COUNTIF(CN171:EV171,"*crowdfunding*")</f>
        <v>0</v>
      </c>
      <c r="Y171">
        <f>COUNTIF(CN171:EV171,"*venture_capital*")</f>
        <v>2</v>
      </c>
      <c r="Z171">
        <v>2</v>
      </c>
      <c r="AA171">
        <f t="shared" si="40"/>
        <v>1</v>
      </c>
      <c r="AB171">
        <f t="shared" si="41"/>
        <v>1</v>
      </c>
      <c r="AC171">
        <f t="shared" si="42"/>
        <v>1</v>
      </c>
      <c r="AD171">
        <f t="shared" si="43"/>
        <v>0</v>
      </c>
      <c r="AE171">
        <f t="shared" si="44"/>
        <v>0</v>
      </c>
      <c r="AF171">
        <f t="shared" si="45"/>
        <v>0</v>
      </c>
      <c r="AG171">
        <f t="shared" si="46"/>
        <v>0</v>
      </c>
      <c r="AH171">
        <f t="shared" si="47"/>
        <v>0</v>
      </c>
      <c r="AI171" t="s">
        <v>366</v>
      </c>
      <c r="AJ171" t="s">
        <v>250</v>
      </c>
      <c r="AK171" t="s">
        <v>292</v>
      </c>
      <c r="AM171" t="s">
        <v>2250</v>
      </c>
      <c r="AN171" t="s">
        <v>2251</v>
      </c>
      <c r="AO171" t="s">
        <v>2252</v>
      </c>
      <c r="AP171" t="s">
        <v>2253</v>
      </c>
      <c r="AQ171" t="s">
        <v>2254</v>
      </c>
      <c r="AR171" t="s">
        <v>2255</v>
      </c>
      <c r="AS171" t="s">
        <v>911</v>
      </c>
      <c r="AT171" t="s">
        <v>673</v>
      </c>
      <c r="AU171" t="s">
        <v>335</v>
      </c>
      <c r="AV171" t="s">
        <v>1379</v>
      </c>
      <c r="AW171" t="s">
        <v>2256</v>
      </c>
      <c r="AX171" t="s">
        <v>1452</v>
      </c>
      <c r="AY171" t="s">
        <v>2257</v>
      </c>
      <c r="AZ171" t="s">
        <v>550</v>
      </c>
      <c r="BA171" t="s">
        <v>724</v>
      </c>
      <c r="BB171" t="s">
        <v>2258</v>
      </c>
      <c r="CR171" t="s">
        <v>292</v>
      </c>
      <c r="CS171" t="s">
        <v>254</v>
      </c>
      <c r="CT171" t="s">
        <v>324</v>
      </c>
      <c r="CU171" t="s">
        <v>323</v>
      </c>
      <c r="CV171" t="s">
        <v>274</v>
      </c>
      <c r="CW171" t="s">
        <v>292</v>
      </c>
      <c r="CX171" t="s">
        <v>292</v>
      </c>
      <c r="CY171" t="s">
        <v>292</v>
      </c>
      <c r="CZ171" t="s">
        <v>299</v>
      </c>
      <c r="DA171" t="s">
        <v>299</v>
      </c>
      <c r="DB171" t="s">
        <v>256</v>
      </c>
      <c r="DC171" t="s">
        <v>292</v>
      </c>
      <c r="DD171" t="s">
        <v>374</v>
      </c>
      <c r="DE171" t="s">
        <v>299</v>
      </c>
      <c r="DF171" t="s">
        <v>274</v>
      </c>
      <c r="DG171" t="s">
        <v>374</v>
      </c>
      <c r="EW171">
        <v>10</v>
      </c>
      <c r="EX171" t="s">
        <v>257</v>
      </c>
      <c r="EY171" t="s">
        <v>278</v>
      </c>
      <c r="EZ171" t="s">
        <v>258</v>
      </c>
      <c r="FA171" t="s">
        <v>258</v>
      </c>
      <c r="FB171" t="s">
        <v>278</v>
      </c>
      <c r="FC171" t="s">
        <v>278</v>
      </c>
      <c r="FD171" t="s">
        <v>258</v>
      </c>
      <c r="FE171" t="s">
        <v>278</v>
      </c>
      <c r="FF171" t="s">
        <v>277</v>
      </c>
      <c r="FG171" t="s">
        <v>277</v>
      </c>
      <c r="FR171" t="s">
        <v>259</v>
      </c>
      <c r="FS171" t="s">
        <v>603</v>
      </c>
      <c r="FT171" t="s">
        <v>280</v>
      </c>
      <c r="FU171" t="s">
        <v>280</v>
      </c>
      <c r="FV171" t="s">
        <v>995</v>
      </c>
      <c r="FW171" t="s">
        <v>281</v>
      </c>
      <c r="FX171" t="s">
        <v>637</v>
      </c>
      <c r="FY171" t="s">
        <v>995</v>
      </c>
      <c r="FZ171">
        <v>5</v>
      </c>
      <c r="GA171" t="s">
        <v>259</v>
      </c>
      <c r="GL171" t="s">
        <v>259</v>
      </c>
      <c r="GM171" t="s">
        <v>302</v>
      </c>
      <c r="GN171" t="s">
        <v>302</v>
      </c>
      <c r="GO171" t="s">
        <v>302</v>
      </c>
      <c r="GP171" t="s">
        <v>302</v>
      </c>
      <c r="GQ171" t="s">
        <v>262</v>
      </c>
      <c r="GR171" t="s">
        <v>262</v>
      </c>
      <c r="GS171" t="s">
        <v>302</v>
      </c>
      <c r="GT171" t="s">
        <v>302</v>
      </c>
      <c r="GU171" t="s">
        <v>259</v>
      </c>
      <c r="HF171" s="5" t="s">
        <v>515</v>
      </c>
      <c r="HG171" s="5">
        <v>42064</v>
      </c>
      <c r="HH171" s="5">
        <v>42095</v>
      </c>
      <c r="HI171" s="5">
        <v>42461</v>
      </c>
      <c r="HJ171" s="5">
        <v>42767</v>
      </c>
      <c r="HK171" s="5" t="s">
        <v>588</v>
      </c>
      <c r="HL171" s="5" t="s">
        <v>747</v>
      </c>
      <c r="HM171" s="5" t="s">
        <v>516</v>
      </c>
      <c r="HN171" s="5">
        <v>44652</v>
      </c>
      <c r="HO171" s="5" t="s">
        <v>1984</v>
      </c>
      <c r="HZ171" t="s">
        <v>2251</v>
      </c>
      <c r="IA171" t="s">
        <v>2252</v>
      </c>
      <c r="IB171" t="s">
        <v>2259</v>
      </c>
      <c r="IC171" t="s">
        <v>2253</v>
      </c>
      <c r="ID171" t="s">
        <v>2260</v>
      </c>
      <c r="IE171" t="s">
        <v>1379</v>
      </c>
      <c r="IF171" t="s">
        <v>2261</v>
      </c>
      <c r="IG171" t="s">
        <v>550</v>
      </c>
      <c r="IH171" t="s">
        <v>2262</v>
      </c>
      <c r="II171" t="s">
        <v>259</v>
      </c>
    </row>
    <row r="172" spans="1:243" x14ac:dyDescent="0.3">
      <c r="A172">
        <v>1511299</v>
      </c>
      <c r="B172" t="s">
        <v>2263</v>
      </c>
      <c r="D172">
        <v>1</v>
      </c>
      <c r="E172" t="s">
        <v>3313</v>
      </c>
      <c r="F172">
        <v>1</v>
      </c>
      <c r="G172">
        <v>0</v>
      </c>
      <c r="H172">
        <v>0</v>
      </c>
      <c r="I172">
        <v>2018</v>
      </c>
      <c r="J172" s="3">
        <v>5.21</v>
      </c>
      <c r="K172" s="3">
        <v>5.73</v>
      </c>
      <c r="L172">
        <f t="shared" si="38"/>
        <v>0</v>
      </c>
      <c r="M172">
        <v>2018</v>
      </c>
      <c r="N172">
        <f t="shared" si="49"/>
        <v>1</v>
      </c>
      <c r="O172">
        <v>1</v>
      </c>
      <c r="P172">
        <f t="shared" si="50"/>
        <v>1</v>
      </c>
      <c r="Q172">
        <f t="shared" si="48"/>
        <v>1</v>
      </c>
      <c r="R172">
        <f t="shared" si="51"/>
        <v>0</v>
      </c>
      <c r="S172">
        <f t="shared" si="52"/>
        <v>0</v>
      </c>
      <c r="T172">
        <v>0</v>
      </c>
      <c r="U172">
        <f t="shared" si="53"/>
        <v>1</v>
      </c>
      <c r="V172">
        <f t="shared" si="54"/>
        <v>1</v>
      </c>
      <c r="W172">
        <f t="shared" si="39"/>
        <v>0</v>
      </c>
      <c r="X172">
        <f t="shared" si="55"/>
        <v>0</v>
      </c>
      <c r="Y172">
        <f t="shared" si="56"/>
        <v>7</v>
      </c>
      <c r="Z172">
        <v>6</v>
      </c>
      <c r="AA172">
        <f t="shared" si="40"/>
        <v>1</v>
      </c>
      <c r="AB172">
        <f t="shared" si="41"/>
        <v>1</v>
      </c>
      <c r="AC172">
        <f t="shared" si="42"/>
        <v>0</v>
      </c>
      <c r="AD172">
        <f t="shared" si="43"/>
        <v>0</v>
      </c>
      <c r="AE172">
        <f t="shared" si="44"/>
        <v>0</v>
      </c>
      <c r="AF172">
        <f t="shared" si="45"/>
        <v>1</v>
      </c>
      <c r="AG172">
        <f t="shared" si="46"/>
        <v>0</v>
      </c>
      <c r="AH172">
        <f t="shared" si="47"/>
        <v>0</v>
      </c>
      <c r="AI172" t="s">
        <v>593</v>
      </c>
      <c r="AJ172" t="s">
        <v>250</v>
      </c>
      <c r="AK172" t="s">
        <v>292</v>
      </c>
      <c r="AM172" t="s">
        <v>1322</v>
      </c>
      <c r="AN172" t="s">
        <v>2264</v>
      </c>
      <c r="AO172" t="s">
        <v>1176</v>
      </c>
      <c r="AP172" t="s">
        <v>845</v>
      </c>
      <c r="AQ172" t="s">
        <v>583</v>
      </c>
      <c r="AR172" t="s">
        <v>335</v>
      </c>
      <c r="AS172" t="s">
        <v>2265</v>
      </c>
      <c r="AT172" t="s">
        <v>2266</v>
      </c>
      <c r="AU172" t="s">
        <v>2267</v>
      </c>
      <c r="AV172" t="s">
        <v>581</v>
      </c>
      <c r="AW172" t="s">
        <v>2268</v>
      </c>
      <c r="CR172" t="s">
        <v>274</v>
      </c>
      <c r="CS172" t="s">
        <v>274</v>
      </c>
      <c r="CT172" t="s">
        <v>274</v>
      </c>
      <c r="CU172" t="s">
        <v>254</v>
      </c>
      <c r="CV172" t="s">
        <v>274</v>
      </c>
      <c r="CW172" t="s">
        <v>299</v>
      </c>
      <c r="CX172" t="s">
        <v>372</v>
      </c>
      <c r="CY172" t="s">
        <v>978</v>
      </c>
      <c r="CZ172" t="s">
        <v>274</v>
      </c>
      <c r="DA172" t="s">
        <v>292</v>
      </c>
      <c r="DB172" t="s">
        <v>274</v>
      </c>
      <c r="EW172">
        <v>9</v>
      </c>
      <c r="EX172" t="s">
        <v>257</v>
      </c>
      <c r="EY172" t="s">
        <v>258</v>
      </c>
      <c r="EZ172" t="s">
        <v>600</v>
      </c>
      <c r="FA172" t="s">
        <v>349</v>
      </c>
      <c r="FB172" t="s">
        <v>278</v>
      </c>
      <c r="FC172" t="s">
        <v>259</v>
      </c>
      <c r="FD172" t="s">
        <v>258</v>
      </c>
      <c r="FE172" t="s">
        <v>258</v>
      </c>
      <c r="FF172" t="s">
        <v>278</v>
      </c>
      <c r="FR172" t="s">
        <v>259</v>
      </c>
      <c r="FS172" t="s">
        <v>737</v>
      </c>
      <c r="FT172" t="s">
        <v>1661</v>
      </c>
      <c r="FU172" t="s">
        <v>1661</v>
      </c>
      <c r="FV172" t="s">
        <v>2269</v>
      </c>
      <c r="FW172" t="s">
        <v>259</v>
      </c>
      <c r="FX172" t="s">
        <v>1316</v>
      </c>
      <c r="FY172" t="s">
        <v>285</v>
      </c>
      <c r="FZ172" t="s">
        <v>905</v>
      </c>
      <c r="GL172" t="s">
        <v>259</v>
      </c>
      <c r="GM172" t="s">
        <v>262</v>
      </c>
      <c r="GN172" t="s">
        <v>587</v>
      </c>
      <c r="GO172" t="s">
        <v>262</v>
      </c>
      <c r="GP172" t="s">
        <v>302</v>
      </c>
      <c r="GQ172" t="s">
        <v>259</v>
      </c>
      <c r="GR172" t="s">
        <v>587</v>
      </c>
      <c r="GS172" t="s">
        <v>302</v>
      </c>
      <c r="GT172" t="s">
        <v>302</v>
      </c>
      <c r="HF172" s="5">
        <v>43191</v>
      </c>
      <c r="HG172" s="5" t="s">
        <v>429</v>
      </c>
      <c r="HH172" t="s">
        <v>328</v>
      </c>
      <c r="HI172" s="5">
        <v>43525</v>
      </c>
      <c r="HJ172" s="5">
        <v>43556</v>
      </c>
      <c r="HK172" s="5" t="s">
        <v>359</v>
      </c>
      <c r="HL172" t="s">
        <v>516</v>
      </c>
      <c r="HM172" s="5">
        <v>44501</v>
      </c>
      <c r="HN172" t="s">
        <v>852</v>
      </c>
      <c r="HZ172" t="s">
        <v>845</v>
      </c>
      <c r="IA172" t="s">
        <v>259</v>
      </c>
      <c r="IB172" t="s">
        <v>583</v>
      </c>
      <c r="IC172" t="s">
        <v>583</v>
      </c>
      <c r="ID172" t="s">
        <v>335</v>
      </c>
      <c r="IE172" t="s">
        <v>2265</v>
      </c>
      <c r="IF172" t="s">
        <v>2270</v>
      </c>
      <c r="IG172" t="s">
        <v>2271</v>
      </c>
      <c r="IH172" t="s">
        <v>581</v>
      </c>
    </row>
    <row r="173" spans="1:243" hidden="1" x14ac:dyDescent="0.3">
      <c r="A173">
        <v>1714762</v>
      </c>
      <c r="B173" t="s">
        <v>2272</v>
      </c>
      <c r="D173">
        <v>1</v>
      </c>
      <c r="E173" t="s">
        <v>3313</v>
      </c>
      <c r="F173">
        <v>2</v>
      </c>
      <c r="G173">
        <v>1</v>
      </c>
      <c r="H173">
        <v>0</v>
      </c>
      <c r="I173">
        <v>2018</v>
      </c>
      <c r="J173" s="3">
        <v>17.29</v>
      </c>
      <c r="K173" s="3">
        <v>19.02</v>
      </c>
      <c r="L173">
        <f t="shared" si="38"/>
        <v>2</v>
      </c>
      <c r="M173">
        <v>2020</v>
      </c>
      <c r="N173">
        <f t="shared" si="49"/>
        <v>0</v>
      </c>
      <c r="O173">
        <v>1</v>
      </c>
      <c r="P173">
        <f t="shared" si="50"/>
        <v>1</v>
      </c>
      <c r="Q173">
        <f t="shared" si="48"/>
        <v>0</v>
      </c>
      <c r="R173">
        <f t="shared" si="51"/>
        <v>0</v>
      </c>
      <c r="S173">
        <f t="shared" si="52"/>
        <v>0</v>
      </c>
      <c r="T173">
        <v>0</v>
      </c>
      <c r="U173">
        <f t="shared" si="53"/>
        <v>3</v>
      </c>
      <c r="V173">
        <f t="shared" si="54"/>
        <v>1</v>
      </c>
      <c r="W173">
        <f t="shared" si="39"/>
        <v>0</v>
      </c>
      <c r="X173">
        <f t="shared" si="55"/>
        <v>0</v>
      </c>
      <c r="Y173">
        <f t="shared" si="56"/>
        <v>7</v>
      </c>
      <c r="Z173">
        <v>7</v>
      </c>
      <c r="AA173">
        <f t="shared" si="40"/>
        <v>1</v>
      </c>
      <c r="AB173">
        <f t="shared" si="41"/>
        <v>1</v>
      </c>
      <c r="AC173">
        <f t="shared" si="42"/>
        <v>0</v>
      </c>
      <c r="AD173">
        <f t="shared" si="43"/>
        <v>0</v>
      </c>
      <c r="AE173">
        <f t="shared" si="44"/>
        <v>0</v>
      </c>
      <c r="AF173">
        <f t="shared" si="45"/>
        <v>0</v>
      </c>
      <c r="AG173">
        <f t="shared" si="46"/>
        <v>0</v>
      </c>
      <c r="AH173">
        <f t="shared" si="47"/>
        <v>0</v>
      </c>
      <c r="AI173" t="s">
        <v>250</v>
      </c>
      <c r="AJ173" t="s">
        <v>292</v>
      </c>
      <c r="AM173" t="s">
        <v>841</v>
      </c>
      <c r="AN173" t="s">
        <v>312</v>
      </c>
      <c r="AO173" t="s">
        <v>2273</v>
      </c>
      <c r="AP173" t="s">
        <v>315</v>
      </c>
      <c r="AQ173" t="s">
        <v>847</v>
      </c>
      <c r="AR173" t="s">
        <v>886</v>
      </c>
      <c r="AS173" t="s">
        <v>2274</v>
      </c>
      <c r="AT173" t="s">
        <v>1244</v>
      </c>
      <c r="AU173" t="s">
        <v>581</v>
      </c>
      <c r="AV173" t="s">
        <v>2275</v>
      </c>
      <c r="AW173" t="s">
        <v>2276</v>
      </c>
      <c r="AX173" t="s">
        <v>1022</v>
      </c>
      <c r="CR173" t="s">
        <v>274</v>
      </c>
      <c r="CS173" t="s">
        <v>274</v>
      </c>
      <c r="CT173" t="s">
        <v>324</v>
      </c>
      <c r="CU173" t="s">
        <v>292</v>
      </c>
      <c r="CV173" t="s">
        <v>274</v>
      </c>
      <c r="CW173" t="s">
        <v>292</v>
      </c>
      <c r="CX173" t="s">
        <v>274</v>
      </c>
      <c r="CY173" t="s">
        <v>274</v>
      </c>
      <c r="CZ173" t="s">
        <v>292</v>
      </c>
      <c r="DA173" t="s">
        <v>274</v>
      </c>
      <c r="DB173" t="s">
        <v>274</v>
      </c>
      <c r="DC173" t="s">
        <v>276</v>
      </c>
      <c r="EW173">
        <v>7</v>
      </c>
      <c r="EX173" t="s">
        <v>258</v>
      </c>
      <c r="EY173" t="s">
        <v>277</v>
      </c>
      <c r="EZ173" t="s">
        <v>258</v>
      </c>
      <c r="FA173" t="s">
        <v>278</v>
      </c>
      <c r="FB173" t="s">
        <v>347</v>
      </c>
      <c r="FC173" t="s">
        <v>349</v>
      </c>
      <c r="FD173" t="s">
        <v>278</v>
      </c>
      <c r="FR173" t="s">
        <v>259</v>
      </c>
      <c r="FS173" t="s">
        <v>259</v>
      </c>
      <c r="FT173" t="s">
        <v>2277</v>
      </c>
      <c r="FU173" t="s">
        <v>905</v>
      </c>
      <c r="FV173">
        <v>15</v>
      </c>
      <c r="FW173">
        <v>5</v>
      </c>
      <c r="FX173" t="s">
        <v>259</v>
      </c>
      <c r="GL173" t="s">
        <v>259</v>
      </c>
      <c r="GM173" t="s">
        <v>259</v>
      </c>
      <c r="GN173" t="s">
        <v>262</v>
      </c>
      <c r="GO173" t="s">
        <v>302</v>
      </c>
      <c r="GP173" t="s">
        <v>262</v>
      </c>
      <c r="GQ173" t="s">
        <v>262</v>
      </c>
      <c r="GR173" t="s">
        <v>259</v>
      </c>
      <c r="HF173" s="5" t="s">
        <v>329</v>
      </c>
      <c r="HG173" s="5" t="s">
        <v>359</v>
      </c>
      <c r="HH173" t="s">
        <v>516</v>
      </c>
      <c r="HI173" t="s">
        <v>448</v>
      </c>
      <c r="HJ173" s="5">
        <v>44621</v>
      </c>
      <c r="HK173" s="5">
        <v>44866</v>
      </c>
      <c r="HL173" s="5">
        <v>45017</v>
      </c>
      <c r="HZ173" t="s">
        <v>847</v>
      </c>
      <c r="IA173" t="s">
        <v>886</v>
      </c>
      <c r="IB173" t="s">
        <v>2278</v>
      </c>
      <c r="IC173" t="s">
        <v>581</v>
      </c>
      <c r="ID173" t="s">
        <v>2279</v>
      </c>
      <c r="IE173" t="s">
        <v>2276</v>
      </c>
      <c r="IF173" t="s">
        <v>1022</v>
      </c>
    </row>
    <row r="174" spans="1:243" hidden="1" x14ac:dyDescent="0.3">
      <c r="A174">
        <v>1686676</v>
      </c>
      <c r="B174" t="s">
        <v>2280</v>
      </c>
      <c r="D174">
        <v>1</v>
      </c>
      <c r="E174" t="s">
        <v>3312</v>
      </c>
      <c r="F174">
        <v>2</v>
      </c>
      <c r="G174">
        <v>1</v>
      </c>
      <c r="H174">
        <v>0</v>
      </c>
      <c r="I174">
        <v>2017</v>
      </c>
      <c r="J174" s="3">
        <v>1.5</v>
      </c>
      <c r="K174" s="3">
        <v>1.65</v>
      </c>
      <c r="L174">
        <f t="shared" si="38"/>
        <v>2</v>
      </c>
      <c r="M174">
        <v>2019</v>
      </c>
      <c r="N174">
        <f t="shared" si="49"/>
        <v>0</v>
      </c>
      <c r="O174">
        <v>0</v>
      </c>
      <c r="P174">
        <f t="shared" si="50"/>
        <v>0</v>
      </c>
      <c r="Q174">
        <f t="shared" si="48"/>
        <v>0</v>
      </c>
      <c r="R174">
        <f t="shared" si="51"/>
        <v>0</v>
      </c>
      <c r="S174">
        <f t="shared" si="52"/>
        <v>0</v>
      </c>
      <c r="T174">
        <v>0</v>
      </c>
      <c r="U174">
        <f t="shared" si="53"/>
        <v>2</v>
      </c>
      <c r="V174">
        <f t="shared" si="54"/>
        <v>0</v>
      </c>
      <c r="W174">
        <f t="shared" si="39"/>
        <v>0</v>
      </c>
      <c r="X174">
        <f t="shared" si="55"/>
        <v>0</v>
      </c>
      <c r="Y174">
        <f t="shared" si="56"/>
        <v>0</v>
      </c>
      <c r="Z174">
        <v>0</v>
      </c>
      <c r="AA174">
        <f t="shared" si="40"/>
        <v>1</v>
      </c>
      <c r="AB174">
        <f t="shared" si="41"/>
        <v>1</v>
      </c>
      <c r="AC174">
        <f t="shared" si="42"/>
        <v>0</v>
      </c>
      <c r="AD174">
        <f t="shared" si="43"/>
        <v>0</v>
      </c>
      <c r="AE174">
        <f t="shared" si="44"/>
        <v>0</v>
      </c>
      <c r="AF174">
        <f t="shared" si="45"/>
        <v>0</v>
      </c>
      <c r="AG174">
        <f t="shared" si="46"/>
        <v>0</v>
      </c>
      <c r="AH174">
        <f t="shared" si="47"/>
        <v>0</v>
      </c>
      <c r="AI174" t="s">
        <v>250</v>
      </c>
      <c r="AJ174" t="s">
        <v>292</v>
      </c>
      <c r="AM174" t="s">
        <v>520</v>
      </c>
      <c r="AN174" t="s">
        <v>2281</v>
      </c>
      <c r="CR174" t="s">
        <v>292</v>
      </c>
      <c r="CS174" t="s">
        <v>292</v>
      </c>
      <c r="EW174">
        <v>2</v>
      </c>
      <c r="EX174" t="s">
        <v>277</v>
      </c>
      <c r="EY174" t="s">
        <v>259</v>
      </c>
      <c r="FR174" t="s">
        <v>261</v>
      </c>
      <c r="FS174" t="s">
        <v>259</v>
      </c>
      <c r="GL174" t="s">
        <v>302</v>
      </c>
      <c r="GM174" t="s">
        <v>259</v>
      </c>
      <c r="HF174" t="s">
        <v>611</v>
      </c>
      <c r="HG174" t="s">
        <v>358</v>
      </c>
      <c r="HZ174" t="s">
        <v>520</v>
      </c>
      <c r="IA174" t="s">
        <v>2281</v>
      </c>
    </row>
    <row r="175" spans="1:243" hidden="1" x14ac:dyDescent="0.3">
      <c r="A175">
        <v>1599103</v>
      </c>
      <c r="B175" t="s">
        <v>2282</v>
      </c>
      <c r="D175">
        <v>1</v>
      </c>
      <c r="E175" t="s">
        <v>3312</v>
      </c>
      <c r="F175">
        <v>1</v>
      </c>
      <c r="G175">
        <v>0</v>
      </c>
      <c r="H175">
        <v>0</v>
      </c>
      <c r="I175">
        <v>2015</v>
      </c>
      <c r="J175" s="3">
        <v>7.17</v>
      </c>
      <c r="K175" s="3">
        <v>7.89</v>
      </c>
      <c r="L175">
        <f t="shared" si="38"/>
        <v>1</v>
      </c>
      <c r="M175">
        <v>2016</v>
      </c>
      <c r="N175">
        <f t="shared" si="49"/>
        <v>0</v>
      </c>
      <c r="O175">
        <v>0</v>
      </c>
      <c r="P175">
        <f t="shared" si="50"/>
        <v>1</v>
      </c>
      <c r="Q175">
        <f t="shared" si="48"/>
        <v>0</v>
      </c>
      <c r="R175">
        <f t="shared" si="51"/>
        <v>0</v>
      </c>
      <c r="S175">
        <f t="shared" si="52"/>
        <v>0</v>
      </c>
      <c r="T175">
        <v>0</v>
      </c>
      <c r="U175">
        <f t="shared" si="53"/>
        <v>0</v>
      </c>
      <c r="V175">
        <f t="shared" si="54"/>
        <v>0</v>
      </c>
      <c r="W175">
        <f t="shared" si="39"/>
        <v>0</v>
      </c>
      <c r="X175">
        <f t="shared" si="55"/>
        <v>0</v>
      </c>
      <c r="Y175">
        <f t="shared" si="56"/>
        <v>2</v>
      </c>
      <c r="Z175">
        <v>2</v>
      </c>
      <c r="AA175">
        <f t="shared" si="40"/>
        <v>1</v>
      </c>
      <c r="AB175">
        <f t="shared" si="41"/>
        <v>0</v>
      </c>
      <c r="AC175">
        <f t="shared" si="42"/>
        <v>0</v>
      </c>
      <c r="AD175">
        <f t="shared" si="43"/>
        <v>0</v>
      </c>
      <c r="AE175">
        <f t="shared" si="44"/>
        <v>0</v>
      </c>
      <c r="AF175">
        <f t="shared" si="45"/>
        <v>0</v>
      </c>
      <c r="AG175">
        <f t="shared" si="46"/>
        <v>0</v>
      </c>
      <c r="AH175">
        <f t="shared" si="47"/>
        <v>0</v>
      </c>
      <c r="AI175" t="s">
        <v>250</v>
      </c>
      <c r="AM175" t="s">
        <v>571</v>
      </c>
      <c r="AN175" t="s">
        <v>1746</v>
      </c>
      <c r="AO175" t="s">
        <v>296</v>
      </c>
      <c r="CR175" t="s">
        <v>298</v>
      </c>
      <c r="CS175" t="s">
        <v>273</v>
      </c>
      <c r="CT175" t="s">
        <v>299</v>
      </c>
      <c r="EW175">
        <v>3</v>
      </c>
      <c r="EX175" t="s">
        <v>347</v>
      </c>
      <c r="EY175" t="s">
        <v>277</v>
      </c>
      <c r="EZ175" t="s">
        <v>278</v>
      </c>
      <c r="FR175">
        <v>1</v>
      </c>
      <c r="FS175">
        <v>6</v>
      </c>
      <c r="FT175" t="s">
        <v>995</v>
      </c>
      <c r="GL175" t="s">
        <v>302</v>
      </c>
      <c r="GM175" t="s">
        <v>302</v>
      </c>
      <c r="GN175" t="s">
        <v>302</v>
      </c>
      <c r="HF175" s="5" t="s">
        <v>609</v>
      </c>
      <c r="HG175" s="5">
        <v>43497</v>
      </c>
      <c r="HH175" s="5">
        <v>44958</v>
      </c>
      <c r="HZ175" t="s">
        <v>259</v>
      </c>
      <c r="IA175" t="s">
        <v>2283</v>
      </c>
      <c r="IB175" t="s">
        <v>296</v>
      </c>
    </row>
    <row r="176" spans="1:243" x14ac:dyDescent="0.3">
      <c r="A176">
        <v>975831</v>
      </c>
      <c r="B176" t="s">
        <v>2284</v>
      </c>
      <c r="C176">
        <v>1</v>
      </c>
      <c r="E176" t="s">
        <v>3304</v>
      </c>
      <c r="F176">
        <v>2</v>
      </c>
      <c r="G176">
        <v>0</v>
      </c>
      <c r="H176">
        <v>0</v>
      </c>
      <c r="I176">
        <v>2016</v>
      </c>
      <c r="J176" s="3">
        <v>36.24</v>
      </c>
      <c r="K176" s="3">
        <v>39.6</v>
      </c>
      <c r="L176">
        <f t="shared" si="38"/>
        <v>2</v>
      </c>
      <c r="M176">
        <v>2018</v>
      </c>
      <c r="N176">
        <f t="shared" si="49"/>
        <v>1</v>
      </c>
      <c r="O176">
        <v>0</v>
      </c>
      <c r="P176">
        <f t="shared" si="50"/>
        <v>1</v>
      </c>
      <c r="Q176">
        <f t="shared" si="48"/>
        <v>0</v>
      </c>
      <c r="R176">
        <f t="shared" si="51"/>
        <v>0</v>
      </c>
      <c r="S176">
        <f t="shared" si="52"/>
        <v>0</v>
      </c>
      <c r="T176">
        <v>0</v>
      </c>
      <c r="U176">
        <f t="shared" si="53"/>
        <v>0</v>
      </c>
      <c r="V176">
        <f t="shared" si="54"/>
        <v>2</v>
      </c>
      <c r="W176">
        <f t="shared" si="39"/>
        <v>0</v>
      </c>
      <c r="X176">
        <f t="shared" si="55"/>
        <v>0</v>
      </c>
      <c r="Y176">
        <f t="shared" si="56"/>
        <v>5</v>
      </c>
      <c r="Z176">
        <v>5</v>
      </c>
      <c r="AA176">
        <f t="shared" si="40"/>
        <v>1</v>
      </c>
      <c r="AB176">
        <f t="shared" si="41"/>
        <v>0</v>
      </c>
      <c r="AC176">
        <f t="shared" si="42"/>
        <v>0</v>
      </c>
      <c r="AD176">
        <f t="shared" si="43"/>
        <v>0</v>
      </c>
      <c r="AE176">
        <f t="shared" si="44"/>
        <v>0</v>
      </c>
      <c r="AF176">
        <f t="shared" si="45"/>
        <v>0</v>
      </c>
      <c r="AG176">
        <f t="shared" si="46"/>
        <v>0</v>
      </c>
      <c r="AH176">
        <f t="shared" si="47"/>
        <v>0</v>
      </c>
      <c r="AI176" t="s">
        <v>250</v>
      </c>
      <c r="AM176" t="s">
        <v>631</v>
      </c>
      <c r="AN176" t="s">
        <v>2285</v>
      </c>
      <c r="AO176" t="s">
        <v>1283</v>
      </c>
      <c r="AP176" t="s">
        <v>272</v>
      </c>
      <c r="AQ176" t="s">
        <v>396</v>
      </c>
      <c r="AR176" t="s">
        <v>663</v>
      </c>
      <c r="AS176" t="s">
        <v>734</v>
      </c>
      <c r="AT176" t="s">
        <v>630</v>
      </c>
      <c r="AU176" t="s">
        <v>2286</v>
      </c>
      <c r="CR176" t="s">
        <v>274</v>
      </c>
      <c r="CS176" t="s">
        <v>254</v>
      </c>
      <c r="CT176" t="s">
        <v>274</v>
      </c>
      <c r="CU176" t="s">
        <v>276</v>
      </c>
      <c r="CV176" t="s">
        <v>274</v>
      </c>
      <c r="CW176" t="s">
        <v>274</v>
      </c>
      <c r="CX176" t="s">
        <v>323</v>
      </c>
      <c r="CY176" t="s">
        <v>273</v>
      </c>
      <c r="CZ176" t="s">
        <v>324</v>
      </c>
      <c r="EW176">
        <v>6</v>
      </c>
      <c r="EX176" t="s">
        <v>257</v>
      </c>
      <c r="EY176" t="s">
        <v>258</v>
      </c>
      <c r="EZ176" t="s">
        <v>278</v>
      </c>
      <c r="FA176" t="s">
        <v>258</v>
      </c>
      <c r="FB176" t="s">
        <v>347</v>
      </c>
      <c r="FC176" t="s">
        <v>348</v>
      </c>
      <c r="FR176" t="s">
        <v>259</v>
      </c>
      <c r="FS176" t="s">
        <v>259</v>
      </c>
      <c r="FT176" t="s">
        <v>995</v>
      </c>
      <c r="FU176" t="s">
        <v>514</v>
      </c>
      <c r="FV176" t="s">
        <v>738</v>
      </c>
      <c r="FW176" t="s">
        <v>2287</v>
      </c>
      <c r="GL176" t="s">
        <v>259</v>
      </c>
      <c r="GM176" t="s">
        <v>259</v>
      </c>
      <c r="GN176" t="s">
        <v>263</v>
      </c>
      <c r="GO176" t="s">
        <v>263</v>
      </c>
      <c r="GP176" t="s">
        <v>263</v>
      </c>
      <c r="GQ176" t="s">
        <v>263</v>
      </c>
      <c r="HF176" t="s">
        <v>708</v>
      </c>
      <c r="HG176" t="s">
        <v>1413</v>
      </c>
      <c r="HH176" s="5" t="s">
        <v>428</v>
      </c>
      <c r="HI176" s="5">
        <v>43497</v>
      </c>
      <c r="HJ176" t="s">
        <v>330</v>
      </c>
      <c r="HK176" t="s">
        <v>332</v>
      </c>
      <c r="HZ176" t="s">
        <v>2285</v>
      </c>
      <c r="IA176" t="s">
        <v>1283</v>
      </c>
      <c r="IB176" t="s">
        <v>272</v>
      </c>
      <c r="IC176" t="s">
        <v>1283</v>
      </c>
      <c r="ID176" t="s">
        <v>2288</v>
      </c>
      <c r="IE176" t="s">
        <v>2289</v>
      </c>
    </row>
    <row r="177" spans="1:243" hidden="1" x14ac:dyDescent="0.3">
      <c r="A177">
        <v>3235493</v>
      </c>
      <c r="B177" t="s">
        <v>2290</v>
      </c>
      <c r="C177">
        <v>1</v>
      </c>
      <c r="E177" t="s">
        <v>3316</v>
      </c>
      <c r="F177">
        <v>1</v>
      </c>
      <c r="G177">
        <v>0</v>
      </c>
      <c r="H177">
        <v>0</v>
      </c>
      <c r="I177">
        <v>2017</v>
      </c>
      <c r="J177" s="3">
        <v>3.55</v>
      </c>
      <c r="K177" s="3">
        <v>3.91</v>
      </c>
      <c r="L177">
        <f t="shared" si="38"/>
        <v>2</v>
      </c>
      <c r="M177">
        <v>2019</v>
      </c>
      <c r="N177">
        <f t="shared" si="49"/>
        <v>0</v>
      </c>
      <c r="O177">
        <v>1</v>
      </c>
      <c r="P177">
        <f t="shared" si="50"/>
        <v>1</v>
      </c>
      <c r="Q177">
        <f t="shared" si="48"/>
        <v>1</v>
      </c>
      <c r="R177">
        <f t="shared" si="51"/>
        <v>0</v>
      </c>
      <c r="S177">
        <f t="shared" si="52"/>
        <v>0</v>
      </c>
      <c r="T177">
        <v>0</v>
      </c>
      <c r="U177">
        <f t="shared" si="53"/>
        <v>1</v>
      </c>
      <c r="V177">
        <f t="shared" si="54"/>
        <v>0</v>
      </c>
      <c r="W177">
        <f t="shared" si="39"/>
        <v>0</v>
      </c>
      <c r="X177">
        <f t="shared" si="55"/>
        <v>0</v>
      </c>
      <c r="Y177">
        <f t="shared" si="56"/>
        <v>0</v>
      </c>
      <c r="Z177">
        <v>0</v>
      </c>
      <c r="AA177">
        <f t="shared" si="40"/>
        <v>1</v>
      </c>
      <c r="AB177">
        <f t="shared" si="41"/>
        <v>1</v>
      </c>
      <c r="AC177">
        <f t="shared" si="42"/>
        <v>0</v>
      </c>
      <c r="AD177">
        <f t="shared" si="43"/>
        <v>0</v>
      </c>
      <c r="AE177">
        <f t="shared" si="44"/>
        <v>0</v>
      </c>
      <c r="AF177">
        <f t="shared" si="45"/>
        <v>0</v>
      </c>
      <c r="AG177">
        <f t="shared" si="46"/>
        <v>0</v>
      </c>
      <c r="AH177">
        <f t="shared" si="47"/>
        <v>0</v>
      </c>
      <c r="AI177" t="s">
        <v>250</v>
      </c>
      <c r="AJ177" t="s">
        <v>292</v>
      </c>
      <c r="AM177" t="s">
        <v>934</v>
      </c>
      <c r="AN177" t="s">
        <v>335</v>
      </c>
      <c r="AO177" t="s">
        <v>2291</v>
      </c>
      <c r="CR177" t="s">
        <v>292</v>
      </c>
      <c r="CS177" t="s">
        <v>299</v>
      </c>
      <c r="CT177" t="s">
        <v>505</v>
      </c>
      <c r="EW177">
        <v>2</v>
      </c>
      <c r="EX177" t="s">
        <v>278</v>
      </c>
      <c r="EY177" t="s">
        <v>347</v>
      </c>
      <c r="FR177" t="s">
        <v>281</v>
      </c>
      <c r="FS177" t="s">
        <v>526</v>
      </c>
      <c r="GL177" t="s">
        <v>302</v>
      </c>
      <c r="GM177" t="s">
        <v>302</v>
      </c>
      <c r="HF177" s="5" t="s">
        <v>739</v>
      </c>
      <c r="HG177" s="5">
        <v>44986</v>
      </c>
      <c r="HZ177" t="s">
        <v>335</v>
      </c>
      <c r="IA177" t="s">
        <v>2291</v>
      </c>
    </row>
    <row r="178" spans="1:243" x14ac:dyDescent="0.3">
      <c r="A178">
        <v>899025</v>
      </c>
      <c r="B178" t="s">
        <v>2292</v>
      </c>
      <c r="C178">
        <v>1</v>
      </c>
      <c r="E178" t="s">
        <v>3307</v>
      </c>
      <c r="F178">
        <v>2</v>
      </c>
      <c r="G178">
        <v>1</v>
      </c>
      <c r="H178">
        <v>0</v>
      </c>
      <c r="I178">
        <v>2014</v>
      </c>
      <c r="J178" s="3">
        <v>14.3</v>
      </c>
      <c r="K178" s="3">
        <v>15.73</v>
      </c>
      <c r="L178">
        <f t="shared" si="38"/>
        <v>2</v>
      </c>
      <c r="M178">
        <v>2016</v>
      </c>
      <c r="N178">
        <f t="shared" si="49"/>
        <v>1</v>
      </c>
      <c r="O178">
        <v>0</v>
      </c>
      <c r="P178">
        <f t="shared" si="50"/>
        <v>1</v>
      </c>
      <c r="Q178">
        <f t="shared" si="48"/>
        <v>1</v>
      </c>
      <c r="R178">
        <f t="shared" si="51"/>
        <v>1</v>
      </c>
      <c r="S178">
        <f t="shared" si="52"/>
        <v>0</v>
      </c>
      <c r="T178">
        <v>1</v>
      </c>
      <c r="U178">
        <f t="shared" si="53"/>
        <v>0</v>
      </c>
      <c r="V178">
        <f t="shared" si="54"/>
        <v>2</v>
      </c>
      <c r="W178">
        <f t="shared" si="39"/>
        <v>1</v>
      </c>
      <c r="X178">
        <f t="shared" si="55"/>
        <v>0</v>
      </c>
      <c r="Y178">
        <f t="shared" si="56"/>
        <v>5</v>
      </c>
      <c r="Z178">
        <v>5</v>
      </c>
      <c r="AA178">
        <f t="shared" si="40"/>
        <v>1</v>
      </c>
      <c r="AB178">
        <f t="shared" si="41"/>
        <v>0</v>
      </c>
      <c r="AC178">
        <f t="shared" si="42"/>
        <v>1</v>
      </c>
      <c r="AD178">
        <f t="shared" si="43"/>
        <v>0</v>
      </c>
      <c r="AE178">
        <f t="shared" si="44"/>
        <v>0</v>
      </c>
      <c r="AF178">
        <f t="shared" si="45"/>
        <v>0</v>
      </c>
      <c r="AG178">
        <f t="shared" si="46"/>
        <v>0</v>
      </c>
      <c r="AH178">
        <f t="shared" si="47"/>
        <v>0</v>
      </c>
      <c r="AI178" t="s">
        <v>366</v>
      </c>
      <c r="AJ178" t="s">
        <v>250</v>
      </c>
      <c r="AM178" t="s">
        <v>2293</v>
      </c>
      <c r="AN178" t="s">
        <v>2294</v>
      </c>
      <c r="AO178" t="s">
        <v>2295</v>
      </c>
      <c r="AP178" t="s">
        <v>335</v>
      </c>
      <c r="AQ178" t="s">
        <v>2296</v>
      </c>
      <c r="AR178" t="s">
        <v>2297</v>
      </c>
      <c r="AS178" t="s">
        <v>2298</v>
      </c>
      <c r="AT178" t="s">
        <v>1118</v>
      </c>
      <c r="AU178" t="s">
        <v>2299</v>
      </c>
      <c r="AV178" t="s">
        <v>2300</v>
      </c>
      <c r="AW178" t="s">
        <v>2301</v>
      </c>
      <c r="CR178" t="s">
        <v>374</v>
      </c>
      <c r="CS178" t="s">
        <v>256</v>
      </c>
      <c r="CT178" t="s">
        <v>254</v>
      </c>
      <c r="CU178" t="s">
        <v>299</v>
      </c>
      <c r="CV178" t="s">
        <v>1442</v>
      </c>
      <c r="CW178" t="s">
        <v>274</v>
      </c>
      <c r="CX178" t="s">
        <v>324</v>
      </c>
      <c r="CY178" t="s">
        <v>274</v>
      </c>
      <c r="CZ178" t="s">
        <v>274</v>
      </c>
      <c r="DA178" t="s">
        <v>274</v>
      </c>
      <c r="DB178" t="s">
        <v>324</v>
      </c>
      <c r="EW178">
        <v>7</v>
      </c>
      <c r="EX178" t="s">
        <v>257</v>
      </c>
      <c r="EY178" t="s">
        <v>278</v>
      </c>
      <c r="EZ178" t="s">
        <v>258</v>
      </c>
      <c r="FA178" t="s">
        <v>258</v>
      </c>
      <c r="FB178" t="s">
        <v>278</v>
      </c>
      <c r="FC178" t="s">
        <v>347</v>
      </c>
      <c r="FD178" t="s">
        <v>277</v>
      </c>
      <c r="FR178" t="s">
        <v>259</v>
      </c>
      <c r="FS178" t="s">
        <v>281</v>
      </c>
      <c r="FT178" t="s">
        <v>259</v>
      </c>
      <c r="FU178" t="s">
        <v>951</v>
      </c>
      <c r="FV178" t="s">
        <v>2302</v>
      </c>
      <c r="FW178">
        <v>12</v>
      </c>
      <c r="FX178" t="s">
        <v>259</v>
      </c>
      <c r="GL178" t="s">
        <v>259</v>
      </c>
      <c r="GM178" t="s">
        <v>302</v>
      </c>
      <c r="GN178" t="s">
        <v>259</v>
      </c>
      <c r="GO178" t="s">
        <v>302</v>
      </c>
      <c r="GP178" t="s">
        <v>302</v>
      </c>
      <c r="GQ178" t="s">
        <v>302</v>
      </c>
      <c r="GR178" t="s">
        <v>259</v>
      </c>
      <c r="HF178" t="s">
        <v>607</v>
      </c>
      <c r="HG178" t="s">
        <v>709</v>
      </c>
      <c r="HH178" t="s">
        <v>669</v>
      </c>
      <c r="HI178" t="s">
        <v>610</v>
      </c>
      <c r="HJ178" t="s">
        <v>495</v>
      </c>
      <c r="HK178" t="s">
        <v>755</v>
      </c>
      <c r="HL178" s="5">
        <v>45383</v>
      </c>
      <c r="HZ178" t="s">
        <v>2295</v>
      </c>
      <c r="IA178" t="s">
        <v>335</v>
      </c>
      <c r="IB178" t="s">
        <v>259</v>
      </c>
      <c r="IC178" t="s">
        <v>2303</v>
      </c>
      <c r="ID178" t="s">
        <v>335</v>
      </c>
      <c r="IE178" t="s">
        <v>2304</v>
      </c>
      <c r="IF178" t="s">
        <v>2301</v>
      </c>
    </row>
    <row r="179" spans="1:243" hidden="1" x14ac:dyDescent="0.3">
      <c r="A179">
        <v>956651</v>
      </c>
      <c r="B179" t="s">
        <v>2305</v>
      </c>
      <c r="C179">
        <v>1</v>
      </c>
      <c r="E179" t="s">
        <v>3311</v>
      </c>
      <c r="F179">
        <v>5</v>
      </c>
      <c r="G179">
        <v>1</v>
      </c>
      <c r="H179">
        <v>1</v>
      </c>
      <c r="I179">
        <v>2015</v>
      </c>
      <c r="J179" s="3">
        <v>4.9400000000000004</v>
      </c>
      <c r="K179" s="3">
        <v>5.4</v>
      </c>
      <c r="L179">
        <f t="shared" si="38"/>
        <v>0</v>
      </c>
      <c r="M179">
        <v>2015</v>
      </c>
      <c r="N179">
        <f t="shared" si="49"/>
        <v>0</v>
      </c>
      <c r="O179">
        <v>0</v>
      </c>
      <c r="P179">
        <f t="shared" si="50"/>
        <v>2</v>
      </c>
      <c r="Q179">
        <f t="shared" si="48"/>
        <v>0</v>
      </c>
      <c r="R179">
        <f t="shared" si="51"/>
        <v>0</v>
      </c>
      <c r="S179">
        <f t="shared" si="52"/>
        <v>0</v>
      </c>
      <c r="T179">
        <v>0</v>
      </c>
      <c r="U179">
        <f t="shared" si="53"/>
        <v>2</v>
      </c>
      <c r="V179">
        <f t="shared" si="54"/>
        <v>0</v>
      </c>
      <c r="W179">
        <f t="shared" si="39"/>
        <v>1</v>
      </c>
      <c r="X179">
        <f t="shared" si="55"/>
        <v>0</v>
      </c>
      <c r="Y179">
        <f t="shared" si="56"/>
        <v>2</v>
      </c>
      <c r="Z179">
        <v>3</v>
      </c>
      <c r="AA179">
        <f t="shared" si="40"/>
        <v>1</v>
      </c>
      <c r="AB179">
        <f t="shared" si="41"/>
        <v>1</v>
      </c>
      <c r="AC179">
        <f t="shared" si="42"/>
        <v>0</v>
      </c>
      <c r="AD179">
        <f t="shared" si="43"/>
        <v>0</v>
      </c>
      <c r="AE179">
        <f t="shared" si="44"/>
        <v>0</v>
      </c>
      <c r="AF179">
        <f t="shared" si="45"/>
        <v>0</v>
      </c>
      <c r="AG179">
        <f t="shared" si="46"/>
        <v>0</v>
      </c>
      <c r="AH179">
        <f t="shared" si="47"/>
        <v>0</v>
      </c>
      <c r="AI179" t="s">
        <v>250</v>
      </c>
      <c r="AJ179" t="s">
        <v>292</v>
      </c>
      <c r="AM179" t="s">
        <v>2306</v>
      </c>
      <c r="AN179" t="s">
        <v>2307</v>
      </c>
      <c r="AO179" t="s">
        <v>973</v>
      </c>
      <c r="AP179" t="s">
        <v>1489</v>
      </c>
      <c r="AQ179" t="s">
        <v>2308</v>
      </c>
      <c r="AR179" t="s">
        <v>2309</v>
      </c>
      <c r="AS179" t="s">
        <v>2310</v>
      </c>
      <c r="CR179" t="s">
        <v>292</v>
      </c>
      <c r="CS179" t="s">
        <v>274</v>
      </c>
      <c r="CT179" t="s">
        <v>274</v>
      </c>
      <c r="CU179" t="s">
        <v>292</v>
      </c>
      <c r="CV179" t="s">
        <v>299</v>
      </c>
      <c r="CW179" t="s">
        <v>299</v>
      </c>
      <c r="CX179" t="s">
        <v>256</v>
      </c>
      <c r="EW179">
        <v>10</v>
      </c>
      <c r="EX179" t="s">
        <v>300</v>
      </c>
      <c r="EY179" t="s">
        <v>277</v>
      </c>
      <c r="EZ179" t="s">
        <v>277</v>
      </c>
      <c r="FA179" t="s">
        <v>278</v>
      </c>
      <c r="FB179" t="s">
        <v>278</v>
      </c>
      <c r="FC179" t="s">
        <v>601</v>
      </c>
      <c r="FD179" t="s">
        <v>278</v>
      </c>
      <c r="FE179" t="s">
        <v>601</v>
      </c>
      <c r="FF179" t="s">
        <v>258</v>
      </c>
      <c r="FG179" t="s">
        <v>258</v>
      </c>
      <c r="FR179" t="s">
        <v>602</v>
      </c>
      <c r="FS179" t="s">
        <v>737</v>
      </c>
      <c r="FT179" t="s">
        <v>603</v>
      </c>
      <c r="FU179" t="s">
        <v>951</v>
      </c>
      <c r="FV179" t="s">
        <v>1034</v>
      </c>
      <c r="FW179" t="s">
        <v>560</v>
      </c>
      <c r="FX179" t="s">
        <v>2311</v>
      </c>
      <c r="FY179" t="s">
        <v>2312</v>
      </c>
      <c r="FZ179" t="s">
        <v>1661</v>
      </c>
      <c r="GA179" t="s">
        <v>578</v>
      </c>
      <c r="GL179" t="s">
        <v>302</v>
      </c>
      <c r="GM179" t="s">
        <v>302</v>
      </c>
      <c r="GN179" t="s">
        <v>262</v>
      </c>
      <c r="GO179" t="s">
        <v>302</v>
      </c>
      <c r="GP179" t="s">
        <v>302</v>
      </c>
      <c r="GQ179" t="s">
        <v>302</v>
      </c>
      <c r="GR179" t="s">
        <v>302</v>
      </c>
      <c r="GS179" t="s">
        <v>302</v>
      </c>
      <c r="GT179" t="s">
        <v>302</v>
      </c>
      <c r="GU179" t="s">
        <v>302</v>
      </c>
      <c r="HF179" s="5">
        <v>41944</v>
      </c>
      <c r="HG179" t="s">
        <v>837</v>
      </c>
      <c r="HH179" t="s">
        <v>376</v>
      </c>
      <c r="HI179" t="s">
        <v>495</v>
      </c>
      <c r="HJ179" s="5" t="s">
        <v>542</v>
      </c>
      <c r="HK179" s="5">
        <v>43770</v>
      </c>
      <c r="HL179" t="s">
        <v>870</v>
      </c>
      <c r="HM179" t="s">
        <v>516</v>
      </c>
      <c r="HN179" t="s">
        <v>741</v>
      </c>
      <c r="HO179" s="5" t="s">
        <v>332</v>
      </c>
      <c r="HZ179" t="s">
        <v>2307</v>
      </c>
      <c r="IA179" t="s">
        <v>973</v>
      </c>
      <c r="IB179" t="s">
        <v>1489</v>
      </c>
      <c r="IC179" t="s">
        <v>2308</v>
      </c>
      <c r="ID179" t="s">
        <v>2308</v>
      </c>
      <c r="IE179" t="s">
        <v>973</v>
      </c>
      <c r="IF179" t="s">
        <v>2309</v>
      </c>
      <c r="IG179" t="s">
        <v>973</v>
      </c>
      <c r="IH179" t="s">
        <v>973</v>
      </c>
      <c r="II179" t="s">
        <v>2310</v>
      </c>
    </row>
    <row r="180" spans="1:243" hidden="1" x14ac:dyDescent="0.3">
      <c r="A180">
        <v>1747485</v>
      </c>
      <c r="B180" t="s">
        <v>2313</v>
      </c>
      <c r="D180">
        <v>1</v>
      </c>
      <c r="E180" t="s">
        <v>3304</v>
      </c>
      <c r="F180">
        <v>1</v>
      </c>
      <c r="G180">
        <v>0</v>
      </c>
      <c r="H180">
        <v>0</v>
      </c>
      <c r="I180">
        <v>2017</v>
      </c>
      <c r="J180" s="3">
        <v>134.26</v>
      </c>
      <c r="K180" s="3">
        <v>147.69</v>
      </c>
      <c r="L180">
        <f t="shared" si="38"/>
        <v>1</v>
      </c>
      <c r="M180">
        <v>2018</v>
      </c>
      <c r="N180">
        <f t="shared" si="49"/>
        <v>0</v>
      </c>
      <c r="O180">
        <v>0</v>
      </c>
      <c r="P180">
        <f t="shared" si="50"/>
        <v>0</v>
      </c>
      <c r="Q180">
        <f t="shared" si="48"/>
        <v>0</v>
      </c>
      <c r="R180">
        <f t="shared" si="51"/>
        <v>0</v>
      </c>
      <c r="S180">
        <f t="shared" si="52"/>
        <v>0</v>
      </c>
      <c r="T180">
        <v>0</v>
      </c>
      <c r="U180">
        <f t="shared" si="53"/>
        <v>0</v>
      </c>
      <c r="V180">
        <f t="shared" si="54"/>
        <v>6</v>
      </c>
      <c r="W180">
        <f t="shared" si="39"/>
        <v>1</v>
      </c>
      <c r="X180">
        <f t="shared" si="55"/>
        <v>0</v>
      </c>
      <c r="Y180">
        <f t="shared" si="56"/>
        <v>3</v>
      </c>
      <c r="Z180">
        <v>4</v>
      </c>
      <c r="AA180">
        <f t="shared" si="40"/>
        <v>1</v>
      </c>
      <c r="AB180">
        <f t="shared" si="41"/>
        <v>0</v>
      </c>
      <c r="AC180">
        <f t="shared" si="42"/>
        <v>0</v>
      </c>
      <c r="AD180">
        <f t="shared" si="43"/>
        <v>0</v>
      </c>
      <c r="AE180">
        <f t="shared" si="44"/>
        <v>0</v>
      </c>
      <c r="AF180">
        <f t="shared" si="45"/>
        <v>0</v>
      </c>
      <c r="AG180">
        <f t="shared" si="46"/>
        <v>0</v>
      </c>
      <c r="AH180">
        <f t="shared" si="47"/>
        <v>0</v>
      </c>
      <c r="AI180" t="s">
        <v>250</v>
      </c>
      <c r="AM180" t="s">
        <v>2314</v>
      </c>
      <c r="AN180" t="s">
        <v>2315</v>
      </c>
      <c r="AO180" t="s">
        <v>2316</v>
      </c>
      <c r="AP180" t="s">
        <v>2053</v>
      </c>
      <c r="AQ180" t="s">
        <v>2317</v>
      </c>
      <c r="AR180" t="s">
        <v>2318</v>
      </c>
      <c r="AS180" t="s">
        <v>2319</v>
      </c>
      <c r="AT180" t="s">
        <v>2320</v>
      </c>
      <c r="AU180" t="s">
        <v>2321</v>
      </c>
      <c r="AV180" t="s">
        <v>2322</v>
      </c>
      <c r="AW180" t="s">
        <v>2323</v>
      </c>
      <c r="AX180" t="s">
        <v>2324</v>
      </c>
      <c r="CR180" t="s">
        <v>256</v>
      </c>
      <c r="CS180" t="s">
        <v>274</v>
      </c>
      <c r="CT180" t="s">
        <v>324</v>
      </c>
      <c r="CU180" t="s">
        <v>274</v>
      </c>
      <c r="CV180" t="s">
        <v>274</v>
      </c>
      <c r="CW180" t="s">
        <v>505</v>
      </c>
      <c r="CX180" t="s">
        <v>505</v>
      </c>
      <c r="CY180" t="s">
        <v>324</v>
      </c>
      <c r="CZ180" t="s">
        <v>324</v>
      </c>
      <c r="DA180" t="s">
        <v>324</v>
      </c>
      <c r="DB180" t="s">
        <v>324</v>
      </c>
      <c r="DC180" t="s">
        <v>324</v>
      </c>
      <c r="EW180">
        <v>8</v>
      </c>
      <c r="EX180" t="s">
        <v>258</v>
      </c>
      <c r="EY180" t="s">
        <v>347</v>
      </c>
      <c r="EZ180" t="s">
        <v>347</v>
      </c>
      <c r="FA180" t="s">
        <v>278</v>
      </c>
      <c r="FB180" t="s">
        <v>348</v>
      </c>
      <c r="FC180" t="s">
        <v>348</v>
      </c>
      <c r="FD180" t="s">
        <v>278</v>
      </c>
      <c r="FE180" t="s">
        <v>700</v>
      </c>
      <c r="FR180" t="s">
        <v>850</v>
      </c>
      <c r="FS180" t="s">
        <v>2325</v>
      </c>
      <c r="FT180" t="s">
        <v>828</v>
      </c>
      <c r="FU180" t="s">
        <v>1084</v>
      </c>
      <c r="FV180">
        <v>23</v>
      </c>
      <c r="FW180" t="s">
        <v>2326</v>
      </c>
      <c r="FX180" t="s">
        <v>636</v>
      </c>
      <c r="FY180">
        <v>110</v>
      </c>
      <c r="GL180" t="s">
        <v>262</v>
      </c>
      <c r="GM180" t="s">
        <v>263</v>
      </c>
      <c r="GN180" t="s">
        <v>263</v>
      </c>
      <c r="GO180" t="s">
        <v>262</v>
      </c>
      <c r="GP180" t="s">
        <v>262</v>
      </c>
      <c r="GQ180" t="s">
        <v>262</v>
      </c>
      <c r="GR180" t="s">
        <v>263</v>
      </c>
      <c r="GS180" t="s">
        <v>262</v>
      </c>
      <c r="HF180" s="5">
        <v>43191</v>
      </c>
      <c r="HG180" t="s">
        <v>453</v>
      </c>
      <c r="HH180" s="5">
        <v>43891</v>
      </c>
      <c r="HI180" s="5" t="s">
        <v>360</v>
      </c>
      <c r="HJ180" s="5">
        <v>44621</v>
      </c>
      <c r="HK180" t="s">
        <v>770</v>
      </c>
      <c r="HL180" s="5">
        <v>45017</v>
      </c>
      <c r="HM180" s="5">
        <v>45383</v>
      </c>
      <c r="HZ180" t="s">
        <v>2315</v>
      </c>
      <c r="IA180" t="s">
        <v>2327</v>
      </c>
      <c r="IB180" t="s">
        <v>2317</v>
      </c>
      <c r="IC180" t="s">
        <v>259</v>
      </c>
      <c r="ID180" t="s">
        <v>2328</v>
      </c>
      <c r="IE180" t="s">
        <v>2323</v>
      </c>
      <c r="IF180" t="s">
        <v>259</v>
      </c>
      <c r="IG180" t="s">
        <v>2329</v>
      </c>
    </row>
    <row r="181" spans="1:243" x14ac:dyDescent="0.3">
      <c r="A181">
        <v>1660167</v>
      </c>
      <c r="B181" t="s">
        <v>2330</v>
      </c>
      <c r="C181">
        <v>1</v>
      </c>
      <c r="E181" t="s">
        <v>3313</v>
      </c>
      <c r="F181">
        <v>2</v>
      </c>
      <c r="G181">
        <v>0</v>
      </c>
      <c r="H181">
        <v>2</v>
      </c>
      <c r="I181">
        <v>2016</v>
      </c>
      <c r="J181" s="3">
        <v>65.73</v>
      </c>
      <c r="K181" s="3">
        <v>72.3</v>
      </c>
      <c r="L181">
        <f t="shared" si="38"/>
        <v>4</v>
      </c>
      <c r="M181">
        <v>2020</v>
      </c>
      <c r="N181">
        <f t="shared" si="49"/>
        <v>1</v>
      </c>
      <c r="O181">
        <v>1</v>
      </c>
      <c r="P181">
        <f t="shared" si="50"/>
        <v>1</v>
      </c>
      <c r="Q181">
        <f t="shared" si="48"/>
        <v>0</v>
      </c>
      <c r="R181">
        <f t="shared" si="51"/>
        <v>0</v>
      </c>
      <c r="S181">
        <f t="shared" si="52"/>
        <v>0</v>
      </c>
      <c r="T181">
        <v>0</v>
      </c>
      <c r="U181">
        <f t="shared" si="53"/>
        <v>1</v>
      </c>
      <c r="V181">
        <f t="shared" si="54"/>
        <v>3</v>
      </c>
      <c r="W181">
        <f t="shared" si="39"/>
        <v>0</v>
      </c>
      <c r="X181">
        <f t="shared" si="55"/>
        <v>0</v>
      </c>
      <c r="Y181">
        <f t="shared" si="56"/>
        <v>9</v>
      </c>
      <c r="Z181">
        <v>7</v>
      </c>
      <c r="AA181">
        <f t="shared" si="40"/>
        <v>1</v>
      </c>
      <c r="AB181">
        <f t="shared" si="41"/>
        <v>1</v>
      </c>
      <c r="AC181">
        <f t="shared" si="42"/>
        <v>0</v>
      </c>
      <c r="AD181">
        <f t="shared" si="43"/>
        <v>0</v>
      </c>
      <c r="AE181">
        <f t="shared" si="44"/>
        <v>0</v>
      </c>
      <c r="AF181">
        <f t="shared" si="45"/>
        <v>0</v>
      </c>
      <c r="AG181">
        <f t="shared" si="46"/>
        <v>0</v>
      </c>
      <c r="AH181">
        <f t="shared" si="47"/>
        <v>0</v>
      </c>
      <c r="AI181" t="s">
        <v>250</v>
      </c>
      <c r="AJ181" t="s">
        <v>292</v>
      </c>
      <c r="AM181" t="s">
        <v>1404</v>
      </c>
      <c r="AN181" t="s">
        <v>1176</v>
      </c>
      <c r="AO181" t="s">
        <v>956</v>
      </c>
      <c r="AP181" t="s">
        <v>581</v>
      </c>
      <c r="AQ181" t="s">
        <v>734</v>
      </c>
      <c r="AR181" t="s">
        <v>843</v>
      </c>
      <c r="AS181" t="s">
        <v>2232</v>
      </c>
      <c r="AT181" t="s">
        <v>1022</v>
      </c>
      <c r="AU181" t="s">
        <v>2331</v>
      </c>
      <c r="AV181" t="s">
        <v>2332</v>
      </c>
      <c r="AW181" t="s">
        <v>2333</v>
      </c>
      <c r="AX181" t="s">
        <v>2334</v>
      </c>
      <c r="AY181" t="s">
        <v>2335</v>
      </c>
      <c r="CR181" t="s">
        <v>274</v>
      </c>
      <c r="CS181" t="s">
        <v>274</v>
      </c>
      <c r="CT181" t="s">
        <v>254</v>
      </c>
      <c r="CU181" t="s">
        <v>292</v>
      </c>
      <c r="CV181" t="s">
        <v>323</v>
      </c>
      <c r="CW181" t="s">
        <v>273</v>
      </c>
      <c r="CX181" t="s">
        <v>274</v>
      </c>
      <c r="CY181" t="s">
        <v>276</v>
      </c>
      <c r="CZ181" t="s">
        <v>274</v>
      </c>
      <c r="DA181" t="s">
        <v>978</v>
      </c>
      <c r="DB181" t="s">
        <v>2336</v>
      </c>
      <c r="DC181" t="s">
        <v>274</v>
      </c>
      <c r="DD181" t="s">
        <v>274</v>
      </c>
      <c r="EW181">
        <v>4</v>
      </c>
      <c r="EX181" t="s">
        <v>257</v>
      </c>
      <c r="EY181" t="s">
        <v>347</v>
      </c>
      <c r="EZ181" t="s">
        <v>278</v>
      </c>
      <c r="FA181" t="s">
        <v>348</v>
      </c>
      <c r="FR181" t="s">
        <v>259</v>
      </c>
      <c r="FS181" t="s">
        <v>2337</v>
      </c>
      <c r="FT181" t="s">
        <v>259</v>
      </c>
      <c r="FU181">
        <v>50</v>
      </c>
      <c r="GL181" t="s">
        <v>259</v>
      </c>
      <c r="GM181" t="s">
        <v>262</v>
      </c>
      <c r="GN181" t="s">
        <v>259</v>
      </c>
      <c r="GO181" t="s">
        <v>262</v>
      </c>
      <c r="HF181" t="s">
        <v>427</v>
      </c>
      <c r="HG181" s="5" t="s">
        <v>769</v>
      </c>
      <c r="HH181" s="5">
        <v>44621</v>
      </c>
      <c r="HI181" t="s">
        <v>332</v>
      </c>
      <c r="HZ181" t="s">
        <v>956</v>
      </c>
      <c r="IA181" t="s">
        <v>2338</v>
      </c>
      <c r="IB181" t="s">
        <v>1022</v>
      </c>
      <c r="IC181" t="s">
        <v>2339</v>
      </c>
    </row>
    <row r="182" spans="1:243" hidden="1" x14ac:dyDescent="0.3">
      <c r="A182">
        <v>3119449</v>
      </c>
      <c r="B182" t="s">
        <v>2340</v>
      </c>
      <c r="C182">
        <v>1</v>
      </c>
      <c r="E182" t="s">
        <v>3313</v>
      </c>
      <c r="F182">
        <v>3</v>
      </c>
      <c r="G182">
        <v>3</v>
      </c>
      <c r="H182">
        <v>2</v>
      </c>
      <c r="I182">
        <v>2021</v>
      </c>
      <c r="J182" s="3">
        <v>53.06</v>
      </c>
      <c r="K182" s="3">
        <v>58.37</v>
      </c>
      <c r="L182">
        <f t="shared" si="38"/>
        <v>1</v>
      </c>
      <c r="M182">
        <v>2022</v>
      </c>
      <c r="N182">
        <f t="shared" si="49"/>
        <v>0</v>
      </c>
      <c r="O182">
        <v>0</v>
      </c>
      <c r="P182">
        <f t="shared" si="50"/>
        <v>2</v>
      </c>
      <c r="Q182">
        <f t="shared" si="48"/>
        <v>0</v>
      </c>
      <c r="R182">
        <f t="shared" si="51"/>
        <v>0</v>
      </c>
      <c r="S182">
        <f t="shared" si="52"/>
        <v>1</v>
      </c>
      <c r="T182">
        <v>2</v>
      </c>
      <c r="U182">
        <f t="shared" si="53"/>
        <v>1</v>
      </c>
      <c r="V182">
        <f t="shared" si="54"/>
        <v>1</v>
      </c>
      <c r="W182">
        <f t="shared" si="39"/>
        <v>1</v>
      </c>
      <c r="X182">
        <f t="shared" si="55"/>
        <v>0</v>
      </c>
      <c r="Y182">
        <f t="shared" si="56"/>
        <v>7</v>
      </c>
      <c r="Z182">
        <v>7</v>
      </c>
      <c r="AA182">
        <f t="shared" si="40"/>
        <v>1</v>
      </c>
      <c r="AB182">
        <f t="shared" si="41"/>
        <v>1</v>
      </c>
      <c r="AC182">
        <f t="shared" si="42"/>
        <v>0</v>
      </c>
      <c r="AD182">
        <f t="shared" si="43"/>
        <v>0</v>
      </c>
      <c r="AE182">
        <f t="shared" si="44"/>
        <v>0</v>
      </c>
      <c r="AF182">
        <f t="shared" si="45"/>
        <v>0</v>
      </c>
      <c r="AG182">
        <f t="shared" si="46"/>
        <v>0</v>
      </c>
      <c r="AH182">
        <f t="shared" si="47"/>
        <v>0</v>
      </c>
      <c r="AI182" t="s">
        <v>250</v>
      </c>
      <c r="AJ182" t="s">
        <v>292</v>
      </c>
      <c r="AM182" t="s">
        <v>1615</v>
      </c>
      <c r="AN182" t="s">
        <v>892</v>
      </c>
      <c r="AO182" t="s">
        <v>1616</v>
      </c>
      <c r="AP182" t="s">
        <v>2341</v>
      </c>
      <c r="AQ182" t="s">
        <v>2342</v>
      </c>
      <c r="AR182" t="s">
        <v>550</v>
      </c>
      <c r="AS182" t="s">
        <v>2343</v>
      </c>
      <c r="AT182" t="s">
        <v>2344</v>
      </c>
      <c r="AU182" t="s">
        <v>843</v>
      </c>
      <c r="AV182" t="s">
        <v>2345</v>
      </c>
      <c r="AW182" t="s">
        <v>1075</v>
      </c>
      <c r="AX182" t="s">
        <v>2346</v>
      </c>
      <c r="AY182" t="s">
        <v>2347</v>
      </c>
      <c r="AZ182" t="s">
        <v>2348</v>
      </c>
      <c r="CR182" t="s">
        <v>273</v>
      </c>
      <c r="CS182" t="s">
        <v>292</v>
      </c>
      <c r="CT182" t="s">
        <v>423</v>
      </c>
      <c r="CU182" t="s">
        <v>324</v>
      </c>
      <c r="CV182" t="s">
        <v>372</v>
      </c>
      <c r="CW182" t="s">
        <v>299</v>
      </c>
      <c r="CX182" t="s">
        <v>274</v>
      </c>
      <c r="CY182" t="s">
        <v>274</v>
      </c>
      <c r="CZ182" t="s">
        <v>273</v>
      </c>
      <c r="DA182" t="s">
        <v>274</v>
      </c>
      <c r="DB182" t="s">
        <v>274</v>
      </c>
      <c r="DC182" t="s">
        <v>274</v>
      </c>
      <c r="DD182" t="s">
        <v>256</v>
      </c>
      <c r="DE182" t="s">
        <v>299</v>
      </c>
      <c r="EW182">
        <v>4</v>
      </c>
      <c r="EX182" t="s">
        <v>258</v>
      </c>
      <c r="EY182" t="s">
        <v>258</v>
      </c>
      <c r="EZ182" t="s">
        <v>258</v>
      </c>
      <c r="FA182" t="s">
        <v>278</v>
      </c>
      <c r="FR182" t="s">
        <v>259</v>
      </c>
      <c r="FS182" t="s">
        <v>259</v>
      </c>
      <c r="FT182">
        <v>29</v>
      </c>
      <c r="FU182" t="s">
        <v>2349</v>
      </c>
      <c r="GL182" t="s">
        <v>259</v>
      </c>
      <c r="GM182" t="s">
        <v>259</v>
      </c>
      <c r="GN182" t="s">
        <v>262</v>
      </c>
      <c r="GO182" t="s">
        <v>302</v>
      </c>
      <c r="HF182" s="5">
        <v>44287</v>
      </c>
      <c r="HG182" s="5" t="s">
        <v>447</v>
      </c>
      <c r="HH182" s="5">
        <v>44593</v>
      </c>
      <c r="HI182" s="5">
        <v>45017</v>
      </c>
      <c r="HZ182" t="s">
        <v>2343</v>
      </c>
      <c r="IA182" t="s">
        <v>2344</v>
      </c>
      <c r="IB182" t="s">
        <v>2350</v>
      </c>
      <c r="IC182" t="s">
        <v>2348</v>
      </c>
    </row>
    <row r="183" spans="1:243" x14ac:dyDescent="0.3">
      <c r="A183">
        <v>3005593</v>
      </c>
      <c r="B183" t="s">
        <v>2351</v>
      </c>
      <c r="C183">
        <v>1</v>
      </c>
      <c r="E183" t="s">
        <v>3313</v>
      </c>
      <c r="F183">
        <v>3</v>
      </c>
      <c r="G183">
        <v>3</v>
      </c>
      <c r="H183">
        <v>1</v>
      </c>
      <c r="I183">
        <v>2018</v>
      </c>
      <c r="J183" s="3">
        <v>31.39</v>
      </c>
      <c r="K183" s="3">
        <v>34.299999999999997</v>
      </c>
      <c r="L183">
        <f t="shared" si="38"/>
        <v>1</v>
      </c>
      <c r="M183">
        <v>2019</v>
      </c>
      <c r="N183">
        <f>COUNTIFS(CR183:EV183,"=university")</f>
        <v>1</v>
      </c>
      <c r="O183">
        <v>1</v>
      </c>
      <c r="P183">
        <f>COUNTIFS(CR183:EV183,"=*government**")</f>
        <v>0</v>
      </c>
      <c r="Q183">
        <f t="shared" si="48"/>
        <v>0</v>
      </c>
      <c r="R183">
        <f>COUNTIF(CR183:EV183,"*angel*")</f>
        <v>0</v>
      </c>
      <c r="S183">
        <f>COUNTIF(CR183:EV183,"*family_office*")</f>
        <v>1</v>
      </c>
      <c r="T183">
        <v>1</v>
      </c>
      <c r="U183">
        <f>COUNTIF(CR183:EV183,"*accelerator*")</f>
        <v>2</v>
      </c>
      <c r="V183">
        <f>COUNTIF(CR183:EV183,"*corporate*")</f>
        <v>1</v>
      </c>
      <c r="W183">
        <f t="shared" si="39"/>
        <v>0</v>
      </c>
      <c r="X183">
        <f>COUNTIF(CR183:EV183,"*crowdfunding*")</f>
        <v>0</v>
      </c>
      <c r="Y183">
        <f>COUNTIF(CR183:EV183,"*venture_capital*")</f>
        <v>11</v>
      </c>
      <c r="Z183">
        <v>10</v>
      </c>
      <c r="AA183">
        <f t="shared" si="40"/>
        <v>1</v>
      </c>
      <c r="AB183">
        <f t="shared" si="41"/>
        <v>1</v>
      </c>
      <c r="AC183">
        <f t="shared" si="42"/>
        <v>0</v>
      </c>
      <c r="AD183">
        <f t="shared" si="43"/>
        <v>0</v>
      </c>
      <c r="AE183">
        <f t="shared" si="44"/>
        <v>0</v>
      </c>
      <c r="AF183">
        <f t="shared" si="45"/>
        <v>0</v>
      </c>
      <c r="AG183">
        <f t="shared" si="46"/>
        <v>0</v>
      </c>
      <c r="AH183">
        <f t="shared" si="47"/>
        <v>0</v>
      </c>
      <c r="AI183" t="s">
        <v>250</v>
      </c>
      <c r="AJ183" t="s">
        <v>292</v>
      </c>
      <c r="AM183" t="s">
        <v>2238</v>
      </c>
      <c r="AN183" t="s">
        <v>2352</v>
      </c>
      <c r="AO183" t="s">
        <v>1322</v>
      </c>
      <c r="AP183" t="s">
        <v>2353</v>
      </c>
      <c r="AQ183" t="s">
        <v>845</v>
      </c>
      <c r="AR183" t="s">
        <v>581</v>
      </c>
      <c r="AS183" t="s">
        <v>583</v>
      </c>
      <c r="AT183" t="s">
        <v>846</v>
      </c>
      <c r="AU183" t="s">
        <v>734</v>
      </c>
      <c r="AV183" t="s">
        <v>1453</v>
      </c>
      <c r="AW183" t="s">
        <v>1826</v>
      </c>
      <c r="AX183" t="s">
        <v>1824</v>
      </c>
      <c r="AY183" t="s">
        <v>1441</v>
      </c>
      <c r="AZ183" t="s">
        <v>2354</v>
      </c>
      <c r="BA183" t="s">
        <v>2355</v>
      </c>
      <c r="CR183" t="s">
        <v>987</v>
      </c>
      <c r="CS183" t="s">
        <v>274</v>
      </c>
      <c r="CT183" t="s">
        <v>274</v>
      </c>
      <c r="CU183" t="s">
        <v>274</v>
      </c>
      <c r="CV183" t="s">
        <v>254</v>
      </c>
      <c r="CW183" t="s">
        <v>292</v>
      </c>
      <c r="CX183" t="s">
        <v>274</v>
      </c>
      <c r="CY183" t="s">
        <v>273</v>
      </c>
      <c r="CZ183" t="s">
        <v>323</v>
      </c>
      <c r="DA183" t="s">
        <v>274</v>
      </c>
      <c r="DB183" t="s">
        <v>274</v>
      </c>
      <c r="DC183" t="s">
        <v>274</v>
      </c>
      <c r="DD183" t="s">
        <v>274</v>
      </c>
      <c r="DE183" t="s">
        <v>274</v>
      </c>
      <c r="DF183" t="s">
        <v>292</v>
      </c>
      <c r="EW183">
        <v>6</v>
      </c>
      <c r="EX183" t="s">
        <v>257</v>
      </c>
      <c r="EY183" t="s">
        <v>258</v>
      </c>
      <c r="EZ183" t="s">
        <v>258</v>
      </c>
      <c r="FA183" t="s">
        <v>349</v>
      </c>
      <c r="FB183" t="s">
        <v>258</v>
      </c>
      <c r="FC183" t="s">
        <v>347</v>
      </c>
      <c r="FR183" t="s">
        <v>259</v>
      </c>
      <c r="FS183" t="s">
        <v>325</v>
      </c>
      <c r="FT183" t="s">
        <v>259</v>
      </c>
      <c r="FU183" t="s">
        <v>586</v>
      </c>
      <c r="FV183" t="s">
        <v>2356</v>
      </c>
      <c r="FW183" t="s">
        <v>2349</v>
      </c>
      <c r="GL183" t="s">
        <v>259</v>
      </c>
      <c r="GM183" t="s">
        <v>587</v>
      </c>
      <c r="GN183" t="s">
        <v>259</v>
      </c>
      <c r="GO183" t="s">
        <v>587</v>
      </c>
      <c r="GP183" t="s">
        <v>262</v>
      </c>
      <c r="GQ183" t="s">
        <v>302</v>
      </c>
      <c r="HF183" t="s">
        <v>376</v>
      </c>
      <c r="HG183" s="5">
        <v>43556</v>
      </c>
      <c r="HH183" s="5" t="s">
        <v>453</v>
      </c>
      <c r="HI183" s="5">
        <v>43891</v>
      </c>
      <c r="HJ183" s="5" t="s">
        <v>485</v>
      </c>
      <c r="HK183" t="s">
        <v>1212</v>
      </c>
      <c r="HZ183" t="s">
        <v>845</v>
      </c>
      <c r="IA183" t="s">
        <v>259</v>
      </c>
      <c r="IB183" t="s">
        <v>583</v>
      </c>
      <c r="IC183" t="s">
        <v>583</v>
      </c>
      <c r="ID183" t="s">
        <v>259</v>
      </c>
      <c r="IE183" t="s">
        <v>2357</v>
      </c>
    </row>
    <row r="184" spans="1:243" hidden="1" x14ac:dyDescent="0.3">
      <c r="A184">
        <v>891291</v>
      </c>
      <c r="B184" t="s">
        <v>2358</v>
      </c>
      <c r="D184">
        <v>1</v>
      </c>
      <c r="E184" t="s">
        <v>3313</v>
      </c>
      <c r="F184">
        <v>2</v>
      </c>
      <c r="G184">
        <v>1</v>
      </c>
      <c r="H184">
        <v>1</v>
      </c>
      <c r="I184">
        <v>2016</v>
      </c>
      <c r="J184" s="3">
        <v>64.91</v>
      </c>
      <c r="K184" s="3">
        <v>71.400000000000006</v>
      </c>
      <c r="L184">
        <f t="shared" si="38"/>
        <v>1</v>
      </c>
      <c r="M184">
        <v>2017</v>
      </c>
      <c r="N184">
        <f t="shared" si="49"/>
        <v>0</v>
      </c>
      <c r="O184">
        <v>0</v>
      </c>
      <c r="P184">
        <f t="shared" si="50"/>
        <v>2</v>
      </c>
      <c r="Q184">
        <f t="shared" si="48"/>
        <v>1</v>
      </c>
      <c r="R184">
        <f t="shared" si="51"/>
        <v>1</v>
      </c>
      <c r="S184">
        <f t="shared" si="52"/>
        <v>0</v>
      </c>
      <c r="T184">
        <v>1</v>
      </c>
      <c r="U184">
        <f t="shared" si="53"/>
        <v>0</v>
      </c>
      <c r="V184">
        <f t="shared" si="54"/>
        <v>1</v>
      </c>
      <c r="W184">
        <f t="shared" si="39"/>
        <v>0</v>
      </c>
      <c r="X184">
        <f t="shared" si="55"/>
        <v>0</v>
      </c>
      <c r="Y184">
        <f t="shared" si="56"/>
        <v>5</v>
      </c>
      <c r="Z184">
        <v>4</v>
      </c>
      <c r="AA184">
        <f t="shared" si="40"/>
        <v>1</v>
      </c>
      <c r="AB184">
        <f t="shared" si="41"/>
        <v>0</v>
      </c>
      <c r="AC184">
        <f t="shared" si="42"/>
        <v>0</v>
      </c>
      <c r="AD184">
        <f t="shared" si="43"/>
        <v>0</v>
      </c>
      <c r="AE184">
        <f t="shared" si="44"/>
        <v>0</v>
      </c>
      <c r="AF184">
        <f t="shared" si="45"/>
        <v>0</v>
      </c>
      <c r="AG184">
        <f t="shared" si="46"/>
        <v>0</v>
      </c>
      <c r="AH184">
        <f t="shared" si="47"/>
        <v>0</v>
      </c>
      <c r="AI184" t="s">
        <v>250</v>
      </c>
      <c r="AM184" t="s">
        <v>844</v>
      </c>
      <c r="AN184" t="s">
        <v>1176</v>
      </c>
      <c r="AO184" t="s">
        <v>335</v>
      </c>
      <c r="AP184" t="s">
        <v>2359</v>
      </c>
      <c r="AQ184" t="s">
        <v>1322</v>
      </c>
      <c r="AR184" t="s">
        <v>2360</v>
      </c>
      <c r="AS184" t="s">
        <v>2361</v>
      </c>
      <c r="AT184" t="s">
        <v>2362</v>
      </c>
      <c r="AU184" t="s">
        <v>1022</v>
      </c>
      <c r="CR184" t="s">
        <v>275</v>
      </c>
      <c r="CS184" t="s">
        <v>274</v>
      </c>
      <c r="CT184" t="s">
        <v>299</v>
      </c>
      <c r="CU184" t="s">
        <v>274</v>
      </c>
      <c r="CV184" t="s">
        <v>274</v>
      </c>
      <c r="CW184" t="s">
        <v>274</v>
      </c>
      <c r="CX184" t="s">
        <v>274</v>
      </c>
      <c r="CY184" t="s">
        <v>323</v>
      </c>
      <c r="CZ184" t="s">
        <v>276</v>
      </c>
      <c r="EW184">
        <v>6</v>
      </c>
      <c r="EX184" t="s">
        <v>278</v>
      </c>
      <c r="EY184" t="s">
        <v>258</v>
      </c>
      <c r="EZ184" t="s">
        <v>279</v>
      </c>
      <c r="FA184" t="s">
        <v>278</v>
      </c>
      <c r="FB184" t="s">
        <v>277</v>
      </c>
      <c r="FC184" t="s">
        <v>278</v>
      </c>
      <c r="FR184" t="s">
        <v>281</v>
      </c>
      <c r="FS184" t="s">
        <v>259</v>
      </c>
      <c r="FT184" t="s">
        <v>2363</v>
      </c>
      <c r="FU184" t="s">
        <v>385</v>
      </c>
      <c r="FV184">
        <v>58</v>
      </c>
      <c r="FW184" t="s">
        <v>259</v>
      </c>
      <c r="GL184" t="s">
        <v>302</v>
      </c>
      <c r="GM184" t="s">
        <v>259</v>
      </c>
      <c r="GN184" t="s">
        <v>587</v>
      </c>
      <c r="GO184" t="s">
        <v>302</v>
      </c>
      <c r="GP184" t="s">
        <v>262</v>
      </c>
      <c r="GQ184" t="s">
        <v>259</v>
      </c>
      <c r="HF184" s="5" t="s">
        <v>610</v>
      </c>
      <c r="HG184" t="s">
        <v>894</v>
      </c>
      <c r="HH184" t="s">
        <v>611</v>
      </c>
      <c r="HI184" t="s">
        <v>329</v>
      </c>
      <c r="HJ184" t="s">
        <v>448</v>
      </c>
      <c r="HK184" s="5">
        <v>45017</v>
      </c>
      <c r="HZ184" t="s">
        <v>335</v>
      </c>
      <c r="IA184" t="s">
        <v>2364</v>
      </c>
      <c r="IB184" t="s">
        <v>2365</v>
      </c>
      <c r="IC184" t="s">
        <v>335</v>
      </c>
      <c r="ID184" t="s">
        <v>2366</v>
      </c>
      <c r="IE184" t="s">
        <v>1022</v>
      </c>
    </row>
    <row r="185" spans="1:243" hidden="1" x14ac:dyDescent="0.3">
      <c r="A185">
        <v>2894872</v>
      </c>
      <c r="B185" t="s">
        <v>2367</v>
      </c>
      <c r="D185">
        <v>1</v>
      </c>
      <c r="E185" t="s">
        <v>3312</v>
      </c>
      <c r="F185">
        <v>3</v>
      </c>
      <c r="G185">
        <v>0</v>
      </c>
      <c r="H185">
        <v>2</v>
      </c>
      <c r="I185">
        <v>2017</v>
      </c>
      <c r="J185" s="3">
        <v>1.63</v>
      </c>
      <c r="K185" s="3">
        <v>1.78</v>
      </c>
      <c r="L185">
        <f t="shared" si="38"/>
        <v>5</v>
      </c>
      <c r="M185">
        <v>2022</v>
      </c>
      <c r="N185">
        <f t="shared" si="49"/>
        <v>1</v>
      </c>
      <c r="O185">
        <v>1</v>
      </c>
      <c r="P185">
        <f t="shared" si="50"/>
        <v>3</v>
      </c>
      <c r="Q185">
        <f t="shared" si="48"/>
        <v>0</v>
      </c>
      <c r="R185">
        <f t="shared" si="51"/>
        <v>0</v>
      </c>
      <c r="S185">
        <f t="shared" si="52"/>
        <v>0</v>
      </c>
      <c r="T185">
        <v>0</v>
      </c>
      <c r="U185">
        <f t="shared" si="53"/>
        <v>3</v>
      </c>
      <c r="V185">
        <f t="shared" si="54"/>
        <v>0</v>
      </c>
      <c r="W185">
        <f t="shared" si="39"/>
        <v>0</v>
      </c>
      <c r="X185">
        <f t="shared" si="55"/>
        <v>0</v>
      </c>
      <c r="Y185">
        <f t="shared" si="56"/>
        <v>1</v>
      </c>
      <c r="Z185">
        <v>1</v>
      </c>
      <c r="AA185">
        <f t="shared" si="40"/>
        <v>1</v>
      </c>
      <c r="AB185">
        <f t="shared" si="41"/>
        <v>1</v>
      </c>
      <c r="AC185">
        <f t="shared" si="42"/>
        <v>0</v>
      </c>
      <c r="AD185">
        <f t="shared" si="43"/>
        <v>0</v>
      </c>
      <c r="AE185">
        <f t="shared" si="44"/>
        <v>0</v>
      </c>
      <c r="AF185">
        <f t="shared" si="45"/>
        <v>0</v>
      </c>
      <c r="AG185">
        <f t="shared" si="46"/>
        <v>0</v>
      </c>
      <c r="AH185">
        <f t="shared" si="47"/>
        <v>0</v>
      </c>
      <c r="AI185" t="s">
        <v>250</v>
      </c>
      <c r="AJ185" t="s">
        <v>292</v>
      </c>
      <c r="AM185" t="s">
        <v>878</v>
      </c>
      <c r="AN185" t="s">
        <v>1216</v>
      </c>
      <c r="AO185" t="s">
        <v>2240</v>
      </c>
      <c r="AP185" t="s">
        <v>2368</v>
      </c>
      <c r="AQ185" t="s">
        <v>882</v>
      </c>
      <c r="AR185" t="s">
        <v>2369</v>
      </c>
      <c r="AS185" t="s">
        <v>2370</v>
      </c>
      <c r="AT185" t="s">
        <v>296</v>
      </c>
      <c r="AU185" t="s">
        <v>297</v>
      </c>
      <c r="CR185" t="s">
        <v>292</v>
      </c>
      <c r="CS185" t="s">
        <v>2371</v>
      </c>
      <c r="CT185" t="s">
        <v>299</v>
      </c>
      <c r="CU185" t="s">
        <v>254</v>
      </c>
      <c r="CV185" t="s">
        <v>292</v>
      </c>
      <c r="CW185" t="s">
        <v>273</v>
      </c>
      <c r="CX185" t="s">
        <v>276</v>
      </c>
      <c r="CY185" t="s">
        <v>299</v>
      </c>
      <c r="CZ185" t="s">
        <v>292</v>
      </c>
      <c r="EW185">
        <v>2</v>
      </c>
      <c r="EX185" t="s">
        <v>258</v>
      </c>
      <c r="EY185" t="s">
        <v>278</v>
      </c>
      <c r="FR185" t="s">
        <v>351</v>
      </c>
      <c r="FS185" t="s">
        <v>903</v>
      </c>
      <c r="GL185" t="s">
        <v>302</v>
      </c>
      <c r="GM185" t="s">
        <v>302</v>
      </c>
      <c r="HF185" s="5">
        <v>44866</v>
      </c>
      <c r="HG185" s="5" t="s">
        <v>930</v>
      </c>
      <c r="HZ185" t="s">
        <v>2372</v>
      </c>
      <c r="IA185" t="s">
        <v>307</v>
      </c>
    </row>
    <row r="186" spans="1:243" hidden="1" x14ac:dyDescent="0.3">
      <c r="A186">
        <v>2979268</v>
      </c>
      <c r="B186" t="s">
        <v>2373</v>
      </c>
      <c r="C186">
        <v>1</v>
      </c>
      <c r="E186" t="s">
        <v>3312</v>
      </c>
      <c r="F186">
        <v>3</v>
      </c>
      <c r="G186">
        <v>3</v>
      </c>
      <c r="H186">
        <v>3</v>
      </c>
      <c r="I186">
        <v>2018</v>
      </c>
      <c r="J186" s="3">
        <v>7.5</v>
      </c>
      <c r="K186" s="3">
        <v>8.25</v>
      </c>
      <c r="L186">
        <f t="shared" si="38"/>
        <v>4</v>
      </c>
      <c r="M186">
        <v>2022</v>
      </c>
      <c r="N186">
        <f t="shared" si="49"/>
        <v>0</v>
      </c>
      <c r="O186">
        <v>1</v>
      </c>
      <c r="P186">
        <f t="shared" si="50"/>
        <v>0</v>
      </c>
      <c r="Q186">
        <f>COUNTIFS(AM186:CQ186,"=*European Innovation Council*")</f>
        <v>0</v>
      </c>
      <c r="R186">
        <f t="shared" si="51"/>
        <v>0</v>
      </c>
      <c r="S186">
        <f t="shared" si="52"/>
        <v>0</v>
      </c>
      <c r="T186">
        <v>0</v>
      </c>
      <c r="U186">
        <f t="shared" si="53"/>
        <v>2</v>
      </c>
      <c r="V186">
        <f t="shared" si="54"/>
        <v>1</v>
      </c>
      <c r="W186">
        <f t="shared" si="39"/>
        <v>0</v>
      </c>
      <c r="X186">
        <f t="shared" si="55"/>
        <v>0</v>
      </c>
      <c r="Y186">
        <f t="shared" si="56"/>
        <v>2</v>
      </c>
      <c r="Z186">
        <v>2</v>
      </c>
      <c r="AA186">
        <f t="shared" si="40"/>
        <v>1</v>
      </c>
      <c r="AB186">
        <f t="shared" si="41"/>
        <v>1</v>
      </c>
      <c r="AC186">
        <f t="shared" si="42"/>
        <v>0</v>
      </c>
      <c r="AD186">
        <f t="shared" si="43"/>
        <v>0</v>
      </c>
      <c r="AE186">
        <f t="shared" si="44"/>
        <v>0</v>
      </c>
      <c r="AF186">
        <f t="shared" si="45"/>
        <v>0</v>
      </c>
      <c r="AG186">
        <f t="shared" si="46"/>
        <v>0</v>
      </c>
      <c r="AH186">
        <f t="shared" si="47"/>
        <v>0</v>
      </c>
      <c r="AI186" t="s">
        <v>250</v>
      </c>
      <c r="AJ186" t="s">
        <v>292</v>
      </c>
      <c r="AM186" t="s">
        <v>879</v>
      </c>
      <c r="AN186" t="s">
        <v>1361</v>
      </c>
      <c r="AO186" t="s">
        <v>571</v>
      </c>
      <c r="AP186" t="s">
        <v>1750</v>
      </c>
      <c r="AQ186" t="s">
        <v>2374</v>
      </c>
      <c r="CR186" t="s">
        <v>292</v>
      </c>
      <c r="CS186" t="s">
        <v>292</v>
      </c>
      <c r="CT186" t="s">
        <v>298</v>
      </c>
      <c r="CU186" t="s">
        <v>324</v>
      </c>
      <c r="CV186" t="s">
        <v>274</v>
      </c>
      <c r="EW186">
        <v>1</v>
      </c>
      <c r="EX186" t="s">
        <v>347</v>
      </c>
      <c r="FR186" t="s">
        <v>869</v>
      </c>
      <c r="GL186" t="s">
        <v>302</v>
      </c>
      <c r="HF186" t="s">
        <v>952</v>
      </c>
      <c r="HZ186" t="s">
        <v>2375</v>
      </c>
    </row>
    <row r="187" spans="1:243" x14ac:dyDescent="0.3">
      <c r="A187">
        <v>1720165</v>
      </c>
      <c r="B187" t="s">
        <v>2376</v>
      </c>
      <c r="C187">
        <v>1</v>
      </c>
      <c r="E187" t="s">
        <v>3313</v>
      </c>
      <c r="F187">
        <v>2</v>
      </c>
      <c r="G187">
        <v>2</v>
      </c>
      <c r="H187">
        <v>0</v>
      </c>
      <c r="I187">
        <v>2017</v>
      </c>
      <c r="J187" s="3">
        <v>11.33</v>
      </c>
      <c r="K187" s="3">
        <v>12.38</v>
      </c>
      <c r="L187">
        <f t="shared" si="38"/>
        <v>1</v>
      </c>
      <c r="M187">
        <v>2018</v>
      </c>
      <c r="N187">
        <f t="shared" si="49"/>
        <v>1</v>
      </c>
      <c r="O187">
        <v>1</v>
      </c>
      <c r="P187">
        <f t="shared" si="50"/>
        <v>2</v>
      </c>
      <c r="Q187">
        <f t="shared" si="48"/>
        <v>0</v>
      </c>
      <c r="R187">
        <f t="shared" si="51"/>
        <v>1</v>
      </c>
      <c r="S187">
        <f t="shared" si="52"/>
        <v>0</v>
      </c>
      <c r="T187">
        <v>0</v>
      </c>
      <c r="U187">
        <f t="shared" si="53"/>
        <v>3</v>
      </c>
      <c r="V187">
        <f t="shared" si="54"/>
        <v>1</v>
      </c>
      <c r="W187">
        <f t="shared" si="39"/>
        <v>0</v>
      </c>
      <c r="X187">
        <f t="shared" si="55"/>
        <v>0</v>
      </c>
      <c r="Y187">
        <f t="shared" si="56"/>
        <v>8</v>
      </c>
      <c r="Z187">
        <v>2</v>
      </c>
      <c r="AA187">
        <f t="shared" si="40"/>
        <v>1</v>
      </c>
      <c r="AB187">
        <f t="shared" si="41"/>
        <v>1</v>
      </c>
      <c r="AC187">
        <f t="shared" si="42"/>
        <v>0</v>
      </c>
      <c r="AD187">
        <f t="shared" si="43"/>
        <v>0</v>
      </c>
      <c r="AE187">
        <f t="shared" si="44"/>
        <v>0</v>
      </c>
      <c r="AF187">
        <f t="shared" si="45"/>
        <v>0</v>
      </c>
      <c r="AG187">
        <f t="shared" si="46"/>
        <v>0</v>
      </c>
      <c r="AH187">
        <f t="shared" si="47"/>
        <v>0</v>
      </c>
      <c r="AI187" t="s">
        <v>250</v>
      </c>
      <c r="AJ187" t="s">
        <v>292</v>
      </c>
      <c r="AM187" t="s">
        <v>322</v>
      </c>
      <c r="AN187" t="s">
        <v>1176</v>
      </c>
      <c r="AO187" t="s">
        <v>2377</v>
      </c>
      <c r="AP187" t="s">
        <v>582</v>
      </c>
      <c r="AQ187" t="s">
        <v>581</v>
      </c>
      <c r="AR187" t="s">
        <v>1348</v>
      </c>
      <c r="AS187" t="s">
        <v>2006</v>
      </c>
      <c r="AT187" t="s">
        <v>2378</v>
      </c>
      <c r="AU187" t="s">
        <v>1824</v>
      </c>
      <c r="AV187" t="s">
        <v>1378</v>
      </c>
      <c r="AW187" t="s">
        <v>402</v>
      </c>
      <c r="AX187" t="s">
        <v>2379</v>
      </c>
      <c r="AY187" t="s">
        <v>2380</v>
      </c>
      <c r="AZ187" t="s">
        <v>2381</v>
      </c>
      <c r="BA187" t="s">
        <v>1022</v>
      </c>
      <c r="BB187" t="s">
        <v>2382</v>
      </c>
      <c r="CR187" t="s">
        <v>292</v>
      </c>
      <c r="CS187" t="s">
        <v>274</v>
      </c>
      <c r="CT187" t="s">
        <v>254</v>
      </c>
      <c r="CU187" t="s">
        <v>274</v>
      </c>
      <c r="CV187" t="s">
        <v>292</v>
      </c>
      <c r="CW187" t="s">
        <v>274</v>
      </c>
      <c r="CX187" t="s">
        <v>324</v>
      </c>
      <c r="CY187" t="s">
        <v>274</v>
      </c>
      <c r="CZ187" t="s">
        <v>274</v>
      </c>
      <c r="DA187" t="s">
        <v>274</v>
      </c>
      <c r="DB187" t="s">
        <v>292</v>
      </c>
      <c r="DC187" t="s">
        <v>274</v>
      </c>
      <c r="DD187" t="s">
        <v>274</v>
      </c>
      <c r="DE187" t="s">
        <v>374</v>
      </c>
      <c r="DF187" t="s">
        <v>276</v>
      </c>
      <c r="DG187" t="s">
        <v>299</v>
      </c>
      <c r="EW187">
        <v>6</v>
      </c>
      <c r="EX187" t="s">
        <v>257</v>
      </c>
      <c r="EY187" t="s">
        <v>278</v>
      </c>
      <c r="EZ187" t="s">
        <v>278</v>
      </c>
      <c r="FA187" t="s">
        <v>258</v>
      </c>
      <c r="FB187" t="s">
        <v>277</v>
      </c>
      <c r="FC187" t="s">
        <v>278</v>
      </c>
      <c r="FR187" t="s">
        <v>259</v>
      </c>
      <c r="FS187" t="s">
        <v>586</v>
      </c>
      <c r="FT187" t="s">
        <v>905</v>
      </c>
      <c r="FU187">
        <v>1</v>
      </c>
      <c r="FV187" t="s">
        <v>301</v>
      </c>
      <c r="FW187" t="s">
        <v>1209</v>
      </c>
      <c r="GL187" t="s">
        <v>259</v>
      </c>
      <c r="GM187" t="s">
        <v>587</v>
      </c>
      <c r="GN187" t="s">
        <v>587</v>
      </c>
      <c r="GO187" t="s">
        <v>302</v>
      </c>
      <c r="GP187" t="s">
        <v>262</v>
      </c>
      <c r="GQ187" t="s">
        <v>262</v>
      </c>
      <c r="HF187" t="s">
        <v>375</v>
      </c>
      <c r="HG187" t="s">
        <v>428</v>
      </c>
      <c r="HH187" t="s">
        <v>1024</v>
      </c>
      <c r="HI187" t="s">
        <v>304</v>
      </c>
      <c r="HJ187" t="s">
        <v>564</v>
      </c>
      <c r="HK187" t="s">
        <v>564</v>
      </c>
      <c r="HZ187" t="s">
        <v>2377</v>
      </c>
      <c r="IA187" t="s">
        <v>582</v>
      </c>
      <c r="IB187" t="s">
        <v>582</v>
      </c>
      <c r="IC187" t="s">
        <v>2383</v>
      </c>
      <c r="ID187" t="s">
        <v>2384</v>
      </c>
      <c r="IE187" t="s">
        <v>2385</v>
      </c>
    </row>
    <row r="188" spans="1:243" hidden="1" x14ac:dyDescent="0.3">
      <c r="A188">
        <v>891043</v>
      </c>
      <c r="B188" t="s">
        <v>2386</v>
      </c>
      <c r="D188">
        <v>1</v>
      </c>
      <c r="E188" t="s">
        <v>3304</v>
      </c>
      <c r="G188">
        <v>0</v>
      </c>
      <c r="H188">
        <v>0</v>
      </c>
      <c r="I188">
        <v>2015</v>
      </c>
      <c r="J188" s="3">
        <v>21.51</v>
      </c>
      <c r="K188" s="3">
        <v>23.5</v>
      </c>
      <c r="L188">
        <f t="shared" si="38"/>
        <v>0</v>
      </c>
      <c r="M188">
        <v>2015</v>
      </c>
      <c r="N188">
        <f t="shared" si="49"/>
        <v>0</v>
      </c>
      <c r="O188">
        <v>0</v>
      </c>
      <c r="P188">
        <f t="shared" si="50"/>
        <v>1</v>
      </c>
      <c r="Q188">
        <f t="shared" si="48"/>
        <v>0</v>
      </c>
      <c r="R188">
        <f t="shared" si="51"/>
        <v>1</v>
      </c>
      <c r="S188">
        <f t="shared" si="52"/>
        <v>0</v>
      </c>
      <c r="T188">
        <v>1</v>
      </c>
      <c r="U188">
        <f t="shared" si="53"/>
        <v>3</v>
      </c>
      <c r="V188">
        <f t="shared" si="54"/>
        <v>2</v>
      </c>
      <c r="W188">
        <f t="shared" si="39"/>
        <v>0</v>
      </c>
      <c r="X188">
        <f t="shared" si="55"/>
        <v>0</v>
      </c>
      <c r="Y188">
        <f t="shared" si="56"/>
        <v>3</v>
      </c>
      <c r="Z188">
        <v>4</v>
      </c>
      <c r="AA188">
        <f t="shared" si="40"/>
        <v>1</v>
      </c>
      <c r="AB188">
        <f t="shared" si="41"/>
        <v>1</v>
      </c>
      <c r="AC188">
        <f t="shared" si="42"/>
        <v>1</v>
      </c>
      <c r="AD188">
        <f t="shared" si="43"/>
        <v>0</v>
      </c>
      <c r="AE188">
        <f t="shared" si="44"/>
        <v>0</v>
      </c>
      <c r="AF188">
        <f t="shared" si="45"/>
        <v>0</v>
      </c>
      <c r="AG188">
        <f t="shared" si="46"/>
        <v>0</v>
      </c>
      <c r="AH188">
        <f t="shared" si="47"/>
        <v>0</v>
      </c>
      <c r="AI188" t="s">
        <v>366</v>
      </c>
      <c r="AJ188" t="s">
        <v>250</v>
      </c>
      <c r="AK188" t="s">
        <v>292</v>
      </c>
      <c r="AM188" t="s">
        <v>2387</v>
      </c>
      <c r="AN188" t="s">
        <v>480</v>
      </c>
      <c r="AO188" t="s">
        <v>2388</v>
      </c>
      <c r="AP188" t="s">
        <v>2389</v>
      </c>
      <c r="AQ188" t="s">
        <v>394</v>
      </c>
      <c r="AR188" t="s">
        <v>2390</v>
      </c>
      <c r="AS188" t="s">
        <v>2391</v>
      </c>
      <c r="AT188" t="s">
        <v>272</v>
      </c>
      <c r="AU188" t="s">
        <v>761</v>
      </c>
      <c r="AV188" t="s">
        <v>2392</v>
      </c>
      <c r="CR188" t="s">
        <v>292</v>
      </c>
      <c r="CS188" t="s">
        <v>292</v>
      </c>
      <c r="CT188" t="s">
        <v>374</v>
      </c>
      <c r="CU188" t="s">
        <v>292</v>
      </c>
      <c r="CV188" t="s">
        <v>274</v>
      </c>
      <c r="CW188" t="s">
        <v>274</v>
      </c>
      <c r="CX188" t="s">
        <v>324</v>
      </c>
      <c r="CY188" t="s">
        <v>276</v>
      </c>
      <c r="CZ188" t="s">
        <v>274</v>
      </c>
      <c r="DA188" t="s">
        <v>324</v>
      </c>
      <c r="EW188">
        <v>9</v>
      </c>
      <c r="EX188" t="s">
        <v>258</v>
      </c>
      <c r="EY188" t="s">
        <v>258</v>
      </c>
      <c r="EZ188" t="s">
        <v>259</v>
      </c>
      <c r="FA188" t="s">
        <v>347</v>
      </c>
      <c r="FB188" t="s">
        <v>278</v>
      </c>
      <c r="FC188" t="s">
        <v>259</v>
      </c>
      <c r="FD188" t="s">
        <v>347</v>
      </c>
      <c r="FE188" t="s">
        <v>278</v>
      </c>
      <c r="FF188" t="s">
        <v>277</v>
      </c>
      <c r="FR188" t="s">
        <v>259</v>
      </c>
      <c r="FS188" t="s">
        <v>1661</v>
      </c>
      <c r="FT188" t="s">
        <v>259</v>
      </c>
      <c r="FU188" t="s">
        <v>452</v>
      </c>
      <c r="FV188" t="s">
        <v>2393</v>
      </c>
      <c r="FW188" t="s">
        <v>259</v>
      </c>
      <c r="FX188" t="s">
        <v>2277</v>
      </c>
      <c r="FY188" t="s">
        <v>452</v>
      </c>
      <c r="FZ188">
        <v>5</v>
      </c>
      <c r="GL188" t="s">
        <v>259</v>
      </c>
      <c r="GM188" t="s">
        <v>262</v>
      </c>
      <c r="GN188" t="s">
        <v>259</v>
      </c>
      <c r="GO188" t="s">
        <v>262</v>
      </c>
      <c r="GP188" t="s">
        <v>263</v>
      </c>
      <c r="GQ188" t="s">
        <v>259</v>
      </c>
      <c r="GR188" t="s">
        <v>263</v>
      </c>
      <c r="GS188" t="s">
        <v>263</v>
      </c>
      <c r="GT188" t="s">
        <v>263</v>
      </c>
      <c r="HF188" t="s">
        <v>2120</v>
      </c>
      <c r="HG188" s="5" t="s">
        <v>2130</v>
      </c>
      <c r="HH188" s="5">
        <v>42430</v>
      </c>
      <c r="HI188" t="s">
        <v>376</v>
      </c>
      <c r="HJ188" s="5" t="s">
        <v>358</v>
      </c>
      <c r="HK188" t="s">
        <v>870</v>
      </c>
      <c r="HL188" s="5">
        <v>44136</v>
      </c>
      <c r="HM188" t="s">
        <v>770</v>
      </c>
      <c r="HN188" s="5" t="s">
        <v>1212</v>
      </c>
      <c r="HZ188" t="s">
        <v>259</v>
      </c>
      <c r="IA188" t="s">
        <v>2388</v>
      </c>
      <c r="IB188" t="s">
        <v>2389</v>
      </c>
      <c r="IC188" t="s">
        <v>2394</v>
      </c>
      <c r="ID188" t="s">
        <v>272</v>
      </c>
      <c r="IE188" t="s">
        <v>259</v>
      </c>
      <c r="IF188" t="s">
        <v>761</v>
      </c>
      <c r="IG188" t="s">
        <v>272</v>
      </c>
      <c r="IH188" t="s">
        <v>2392</v>
      </c>
    </row>
    <row r="189" spans="1:243" hidden="1" x14ac:dyDescent="0.3">
      <c r="A189">
        <v>1681920</v>
      </c>
      <c r="B189" t="s">
        <v>2395</v>
      </c>
      <c r="C189">
        <v>1</v>
      </c>
      <c r="E189" t="s">
        <v>3317</v>
      </c>
      <c r="F189">
        <v>2</v>
      </c>
      <c r="G189">
        <v>2</v>
      </c>
      <c r="H189">
        <v>0</v>
      </c>
      <c r="I189">
        <v>2018</v>
      </c>
      <c r="J189" s="3">
        <v>16.11</v>
      </c>
      <c r="K189" s="3">
        <v>17.600000000000001</v>
      </c>
      <c r="L189">
        <f t="shared" si="38"/>
        <v>1</v>
      </c>
      <c r="M189">
        <v>2019</v>
      </c>
      <c r="N189">
        <f t="shared" si="49"/>
        <v>0</v>
      </c>
      <c r="O189">
        <v>1</v>
      </c>
      <c r="P189">
        <f t="shared" si="50"/>
        <v>3</v>
      </c>
      <c r="Q189">
        <f t="shared" si="48"/>
        <v>1</v>
      </c>
      <c r="R189">
        <f t="shared" si="51"/>
        <v>0</v>
      </c>
      <c r="S189">
        <f t="shared" si="52"/>
        <v>0</v>
      </c>
      <c r="T189">
        <v>0</v>
      </c>
      <c r="U189">
        <f t="shared" si="53"/>
        <v>3</v>
      </c>
      <c r="V189">
        <f t="shared" si="54"/>
        <v>1</v>
      </c>
      <c r="W189">
        <f t="shared" si="39"/>
        <v>0</v>
      </c>
      <c r="X189">
        <f t="shared" si="55"/>
        <v>0</v>
      </c>
      <c r="Y189">
        <f t="shared" si="56"/>
        <v>1</v>
      </c>
      <c r="Z189">
        <v>1</v>
      </c>
      <c r="AA189">
        <f t="shared" si="40"/>
        <v>1</v>
      </c>
      <c r="AB189">
        <f t="shared" si="41"/>
        <v>1</v>
      </c>
      <c r="AC189">
        <f t="shared" si="42"/>
        <v>0</v>
      </c>
      <c r="AD189">
        <f t="shared" si="43"/>
        <v>0</v>
      </c>
      <c r="AE189">
        <f t="shared" si="44"/>
        <v>0</v>
      </c>
      <c r="AF189">
        <f t="shared" si="45"/>
        <v>0</v>
      </c>
      <c r="AG189">
        <f t="shared" si="46"/>
        <v>0</v>
      </c>
      <c r="AH189">
        <f t="shared" si="47"/>
        <v>0</v>
      </c>
      <c r="AI189" t="s">
        <v>250</v>
      </c>
      <c r="AJ189" t="s">
        <v>292</v>
      </c>
      <c r="AM189" t="s">
        <v>2396</v>
      </c>
      <c r="AN189" t="s">
        <v>520</v>
      </c>
      <c r="AO189" t="s">
        <v>335</v>
      </c>
      <c r="AP189" t="s">
        <v>2059</v>
      </c>
      <c r="AQ189" t="s">
        <v>1379</v>
      </c>
      <c r="AR189" t="s">
        <v>1857</v>
      </c>
      <c r="AS189" t="s">
        <v>2397</v>
      </c>
      <c r="AT189" t="s">
        <v>2398</v>
      </c>
      <c r="AU189" t="s">
        <v>296</v>
      </c>
      <c r="AV189" t="s">
        <v>297</v>
      </c>
      <c r="CR189" t="s">
        <v>372</v>
      </c>
      <c r="CS189" t="s">
        <v>292</v>
      </c>
      <c r="CT189" t="s">
        <v>299</v>
      </c>
      <c r="CU189" t="s">
        <v>324</v>
      </c>
      <c r="CV189" t="s">
        <v>299</v>
      </c>
      <c r="CW189" t="s">
        <v>372</v>
      </c>
      <c r="CX189" t="s">
        <v>292</v>
      </c>
      <c r="CY189" t="s">
        <v>273</v>
      </c>
      <c r="CZ189" t="s">
        <v>299</v>
      </c>
      <c r="DA189" t="s">
        <v>292</v>
      </c>
      <c r="EW189">
        <v>8</v>
      </c>
      <c r="EX189" t="s">
        <v>278</v>
      </c>
      <c r="EY189" t="s">
        <v>665</v>
      </c>
      <c r="EZ189" t="s">
        <v>258</v>
      </c>
      <c r="FA189" t="s">
        <v>300</v>
      </c>
      <c r="FB189" t="s">
        <v>601</v>
      </c>
      <c r="FC189" t="s">
        <v>300</v>
      </c>
      <c r="FD189" t="s">
        <v>347</v>
      </c>
      <c r="FE189" t="s">
        <v>300</v>
      </c>
      <c r="FR189" t="s">
        <v>281</v>
      </c>
      <c r="FS189" t="s">
        <v>827</v>
      </c>
      <c r="FT189" t="s">
        <v>260</v>
      </c>
      <c r="FU189" t="s">
        <v>259</v>
      </c>
      <c r="FV189" t="s">
        <v>261</v>
      </c>
      <c r="FW189" t="s">
        <v>259</v>
      </c>
      <c r="FX189">
        <v>15</v>
      </c>
      <c r="FY189" t="s">
        <v>259</v>
      </c>
      <c r="GL189" t="s">
        <v>302</v>
      </c>
      <c r="GM189" t="s">
        <v>302</v>
      </c>
      <c r="GN189" t="s">
        <v>302</v>
      </c>
      <c r="GO189" t="s">
        <v>259</v>
      </c>
      <c r="GP189" t="s">
        <v>302</v>
      </c>
      <c r="GQ189" t="s">
        <v>259</v>
      </c>
      <c r="GR189" t="s">
        <v>262</v>
      </c>
      <c r="GS189" t="s">
        <v>259</v>
      </c>
      <c r="HF189" t="s">
        <v>739</v>
      </c>
      <c r="HG189" s="5">
        <v>43862</v>
      </c>
      <c r="HH189" s="5" t="s">
        <v>516</v>
      </c>
      <c r="HI189" s="5">
        <v>44136</v>
      </c>
      <c r="HJ189" t="s">
        <v>754</v>
      </c>
      <c r="HK189" s="5" t="s">
        <v>448</v>
      </c>
      <c r="HL189" s="5" t="s">
        <v>952</v>
      </c>
      <c r="HM189" s="5">
        <v>44958</v>
      </c>
      <c r="HZ189" t="s">
        <v>335</v>
      </c>
      <c r="IA189" t="s">
        <v>2059</v>
      </c>
      <c r="IB189" t="s">
        <v>1379</v>
      </c>
      <c r="IC189" t="s">
        <v>1857</v>
      </c>
      <c r="ID189" t="s">
        <v>259</v>
      </c>
      <c r="IE189" t="s">
        <v>2397</v>
      </c>
      <c r="IF189" t="s">
        <v>2399</v>
      </c>
      <c r="IG189" t="s">
        <v>307</v>
      </c>
    </row>
    <row r="190" spans="1:243" x14ac:dyDescent="0.3">
      <c r="A190">
        <v>1529237</v>
      </c>
      <c r="B190" t="s">
        <v>2400</v>
      </c>
      <c r="D190">
        <v>1</v>
      </c>
      <c r="E190" t="s">
        <v>3304</v>
      </c>
      <c r="F190">
        <v>3</v>
      </c>
      <c r="G190">
        <v>2</v>
      </c>
      <c r="H190">
        <v>0</v>
      </c>
      <c r="I190">
        <v>2016</v>
      </c>
      <c r="J190" s="3">
        <v>10.62</v>
      </c>
      <c r="K190" s="3">
        <v>11.6</v>
      </c>
      <c r="L190">
        <f t="shared" si="38"/>
        <v>2</v>
      </c>
      <c r="M190">
        <v>2018</v>
      </c>
      <c r="N190">
        <f t="shared" si="49"/>
        <v>1</v>
      </c>
      <c r="O190">
        <v>0</v>
      </c>
      <c r="P190">
        <f t="shared" si="50"/>
        <v>2</v>
      </c>
      <c r="Q190">
        <f t="shared" si="48"/>
        <v>0</v>
      </c>
      <c r="R190">
        <f t="shared" si="51"/>
        <v>1</v>
      </c>
      <c r="S190">
        <f t="shared" si="52"/>
        <v>0</v>
      </c>
      <c r="T190">
        <v>2</v>
      </c>
      <c r="U190">
        <f t="shared" si="53"/>
        <v>3</v>
      </c>
      <c r="V190">
        <f t="shared" si="54"/>
        <v>1</v>
      </c>
      <c r="W190">
        <f t="shared" si="39"/>
        <v>1</v>
      </c>
      <c r="X190">
        <f t="shared" si="55"/>
        <v>0</v>
      </c>
      <c r="Y190">
        <f t="shared" si="56"/>
        <v>6</v>
      </c>
      <c r="Z190">
        <v>5</v>
      </c>
      <c r="AA190">
        <f t="shared" si="40"/>
        <v>1</v>
      </c>
      <c r="AB190">
        <f t="shared" si="41"/>
        <v>1</v>
      </c>
      <c r="AC190">
        <f t="shared" si="42"/>
        <v>0</v>
      </c>
      <c r="AD190">
        <f t="shared" si="43"/>
        <v>0</v>
      </c>
      <c r="AE190">
        <f t="shared" si="44"/>
        <v>0</v>
      </c>
      <c r="AF190">
        <f t="shared" si="45"/>
        <v>0</v>
      </c>
      <c r="AG190">
        <f t="shared" si="46"/>
        <v>0</v>
      </c>
      <c r="AH190">
        <f t="shared" si="47"/>
        <v>0</v>
      </c>
      <c r="AI190" t="s">
        <v>250</v>
      </c>
      <c r="AJ190" t="s">
        <v>292</v>
      </c>
      <c r="AM190" t="s">
        <v>313</v>
      </c>
      <c r="AN190" t="s">
        <v>2401</v>
      </c>
      <c r="AO190" t="s">
        <v>844</v>
      </c>
      <c r="AP190" t="s">
        <v>480</v>
      </c>
      <c r="AQ190" t="s">
        <v>2402</v>
      </c>
      <c r="AR190" t="s">
        <v>394</v>
      </c>
      <c r="AS190" t="s">
        <v>1675</v>
      </c>
      <c r="AT190" t="s">
        <v>2051</v>
      </c>
      <c r="AU190" t="s">
        <v>2403</v>
      </c>
      <c r="AV190" t="s">
        <v>272</v>
      </c>
      <c r="AW190" t="s">
        <v>1109</v>
      </c>
      <c r="AX190" t="s">
        <v>2404</v>
      </c>
      <c r="AY190" t="s">
        <v>2405</v>
      </c>
      <c r="AZ190" t="s">
        <v>1541</v>
      </c>
      <c r="BA190" t="s">
        <v>2406</v>
      </c>
      <c r="CR190" t="s">
        <v>292</v>
      </c>
      <c r="CS190" t="s">
        <v>256</v>
      </c>
      <c r="CT190" t="s">
        <v>275</v>
      </c>
      <c r="CU190" t="s">
        <v>292</v>
      </c>
      <c r="CV190" t="s">
        <v>292</v>
      </c>
      <c r="CW190" t="s">
        <v>274</v>
      </c>
      <c r="CX190" t="s">
        <v>274</v>
      </c>
      <c r="CY190" t="s">
        <v>274</v>
      </c>
      <c r="CZ190" t="s">
        <v>254</v>
      </c>
      <c r="DA190" t="s">
        <v>276</v>
      </c>
      <c r="DB190" t="s">
        <v>299</v>
      </c>
      <c r="DC190" t="s">
        <v>274</v>
      </c>
      <c r="DD190" t="s">
        <v>324</v>
      </c>
      <c r="DE190" t="s">
        <v>274</v>
      </c>
      <c r="DF190" t="s">
        <v>274</v>
      </c>
      <c r="EW190">
        <v>7</v>
      </c>
      <c r="EX190" t="s">
        <v>257</v>
      </c>
      <c r="EY190" t="s">
        <v>277</v>
      </c>
      <c r="EZ190" t="s">
        <v>278</v>
      </c>
      <c r="FA190" t="s">
        <v>277</v>
      </c>
      <c r="FB190" t="s">
        <v>278</v>
      </c>
      <c r="FC190" t="s">
        <v>277</v>
      </c>
      <c r="FD190" t="s">
        <v>277</v>
      </c>
      <c r="FR190" t="s">
        <v>259</v>
      </c>
      <c r="FS190">
        <v>2</v>
      </c>
      <c r="FT190" t="s">
        <v>2407</v>
      </c>
      <c r="FU190" t="s">
        <v>259</v>
      </c>
      <c r="FV190" t="s">
        <v>280</v>
      </c>
      <c r="FW190" t="s">
        <v>653</v>
      </c>
      <c r="FX190" t="s">
        <v>653</v>
      </c>
      <c r="GL190" t="s">
        <v>259</v>
      </c>
      <c r="GM190" t="s">
        <v>263</v>
      </c>
      <c r="GN190" t="s">
        <v>263</v>
      </c>
      <c r="GO190" t="s">
        <v>259</v>
      </c>
      <c r="GP190" t="s">
        <v>263</v>
      </c>
      <c r="GQ190" t="s">
        <v>263</v>
      </c>
      <c r="GR190" t="s">
        <v>263</v>
      </c>
      <c r="HF190" s="5" t="s">
        <v>286</v>
      </c>
      <c r="HG190" t="s">
        <v>484</v>
      </c>
      <c r="HH190" t="s">
        <v>358</v>
      </c>
      <c r="HI190" t="s">
        <v>359</v>
      </c>
      <c r="HJ190" t="s">
        <v>360</v>
      </c>
      <c r="HK190" t="s">
        <v>485</v>
      </c>
      <c r="HL190" s="5">
        <v>44652</v>
      </c>
      <c r="HZ190" t="s">
        <v>2403</v>
      </c>
      <c r="IA190" t="s">
        <v>2408</v>
      </c>
      <c r="IB190" t="s">
        <v>272</v>
      </c>
      <c r="IC190" t="s">
        <v>259</v>
      </c>
      <c r="ID190" t="s">
        <v>272</v>
      </c>
      <c r="IE190" t="s">
        <v>2409</v>
      </c>
      <c r="IF190" t="s">
        <v>2410</v>
      </c>
    </row>
    <row r="191" spans="1:243" hidden="1" x14ac:dyDescent="0.3">
      <c r="A191">
        <v>2437261</v>
      </c>
      <c r="B191" t="s">
        <v>2411</v>
      </c>
      <c r="D191">
        <v>1</v>
      </c>
      <c r="E191" t="s">
        <v>3323</v>
      </c>
      <c r="F191">
        <v>1</v>
      </c>
      <c r="G191">
        <v>0</v>
      </c>
      <c r="H191">
        <v>0</v>
      </c>
      <c r="I191">
        <v>2019</v>
      </c>
      <c r="J191" s="3">
        <v>1.6</v>
      </c>
      <c r="K191" s="3">
        <v>1.75</v>
      </c>
      <c r="L191">
        <f t="shared" si="38"/>
        <v>2</v>
      </c>
      <c r="M191">
        <v>2021</v>
      </c>
      <c r="N191">
        <f t="shared" si="49"/>
        <v>0</v>
      </c>
      <c r="O191">
        <v>1</v>
      </c>
      <c r="P191">
        <f t="shared" si="50"/>
        <v>1</v>
      </c>
      <c r="Q191">
        <f t="shared" si="48"/>
        <v>0</v>
      </c>
      <c r="R191">
        <f t="shared" si="51"/>
        <v>5</v>
      </c>
      <c r="S191">
        <f t="shared" si="52"/>
        <v>0</v>
      </c>
      <c r="T191">
        <v>4</v>
      </c>
      <c r="U191">
        <f t="shared" si="53"/>
        <v>1</v>
      </c>
      <c r="V191">
        <f t="shared" si="54"/>
        <v>0</v>
      </c>
      <c r="W191">
        <f t="shared" si="39"/>
        <v>0</v>
      </c>
      <c r="X191">
        <f t="shared" si="55"/>
        <v>0</v>
      </c>
      <c r="Y191">
        <f t="shared" si="56"/>
        <v>1</v>
      </c>
      <c r="Z191">
        <v>1</v>
      </c>
      <c r="AA191">
        <f t="shared" si="40"/>
        <v>1</v>
      </c>
      <c r="AB191">
        <f t="shared" si="41"/>
        <v>1</v>
      </c>
      <c r="AC191">
        <f t="shared" si="42"/>
        <v>1</v>
      </c>
      <c r="AD191">
        <f t="shared" si="43"/>
        <v>0</v>
      </c>
      <c r="AE191">
        <f t="shared" si="44"/>
        <v>0</v>
      </c>
      <c r="AF191">
        <f t="shared" si="45"/>
        <v>0</v>
      </c>
      <c r="AG191">
        <f t="shared" si="46"/>
        <v>0</v>
      </c>
      <c r="AH191">
        <f t="shared" si="47"/>
        <v>0</v>
      </c>
      <c r="AI191" t="s">
        <v>366</v>
      </c>
      <c r="AJ191" t="s">
        <v>250</v>
      </c>
      <c r="AK191" t="s">
        <v>292</v>
      </c>
      <c r="AM191" t="s">
        <v>2412</v>
      </c>
      <c r="AN191" t="s">
        <v>2413</v>
      </c>
      <c r="AO191" t="s">
        <v>2414</v>
      </c>
      <c r="AP191" t="s">
        <v>2415</v>
      </c>
      <c r="AQ191" t="s">
        <v>2416</v>
      </c>
      <c r="AR191" t="s">
        <v>2417</v>
      </c>
      <c r="AS191" t="s">
        <v>2418</v>
      </c>
      <c r="AT191" t="s">
        <v>2419</v>
      </c>
      <c r="CR191" t="s">
        <v>292</v>
      </c>
      <c r="CS191" t="s">
        <v>274</v>
      </c>
      <c r="CT191" t="s">
        <v>374</v>
      </c>
      <c r="CU191" t="s">
        <v>276</v>
      </c>
      <c r="CV191" t="s">
        <v>374</v>
      </c>
      <c r="CW191" t="s">
        <v>374</v>
      </c>
      <c r="CX191" t="s">
        <v>374</v>
      </c>
      <c r="CY191" t="s">
        <v>374</v>
      </c>
      <c r="EW191">
        <v>3</v>
      </c>
      <c r="EX191" t="s">
        <v>258</v>
      </c>
      <c r="EY191" t="s">
        <v>258</v>
      </c>
      <c r="EZ191" t="s">
        <v>258</v>
      </c>
      <c r="FR191" t="s">
        <v>493</v>
      </c>
      <c r="FS191">
        <v>1</v>
      </c>
      <c r="FT191" t="s">
        <v>586</v>
      </c>
      <c r="GL191" t="s">
        <v>302</v>
      </c>
      <c r="GM191" t="s">
        <v>302</v>
      </c>
      <c r="GN191" t="s">
        <v>302</v>
      </c>
      <c r="HF191" s="5">
        <v>44287</v>
      </c>
      <c r="HG191" s="5" t="s">
        <v>770</v>
      </c>
      <c r="HH191" t="s">
        <v>929</v>
      </c>
      <c r="HZ191" t="s">
        <v>2420</v>
      </c>
      <c r="IA191" t="s">
        <v>2421</v>
      </c>
      <c r="IB191" t="s">
        <v>2419</v>
      </c>
    </row>
    <row r="192" spans="1:243" x14ac:dyDescent="0.3">
      <c r="A192">
        <v>1834218</v>
      </c>
      <c r="B192" t="s">
        <v>2422</v>
      </c>
      <c r="C192">
        <v>1</v>
      </c>
      <c r="E192" t="s">
        <v>3312</v>
      </c>
      <c r="F192">
        <v>1</v>
      </c>
      <c r="G192">
        <v>0</v>
      </c>
      <c r="H192">
        <v>1</v>
      </c>
      <c r="I192">
        <v>2017</v>
      </c>
      <c r="J192" s="3">
        <v>4.18</v>
      </c>
      <c r="K192" s="3">
        <v>4.5999999999999996</v>
      </c>
      <c r="L192">
        <f t="shared" si="38"/>
        <v>2</v>
      </c>
      <c r="M192">
        <v>2019</v>
      </c>
      <c r="N192">
        <f t="shared" si="49"/>
        <v>0</v>
      </c>
      <c r="O192">
        <v>1</v>
      </c>
      <c r="P192">
        <f t="shared" si="50"/>
        <v>1</v>
      </c>
      <c r="Q192">
        <f t="shared" si="48"/>
        <v>0</v>
      </c>
      <c r="R192">
        <f t="shared" si="51"/>
        <v>0</v>
      </c>
      <c r="S192">
        <f t="shared" si="52"/>
        <v>0</v>
      </c>
      <c r="T192">
        <v>0</v>
      </c>
      <c r="U192">
        <f t="shared" si="53"/>
        <v>2</v>
      </c>
      <c r="V192">
        <f t="shared" si="54"/>
        <v>0</v>
      </c>
      <c r="W192">
        <f t="shared" si="39"/>
        <v>0</v>
      </c>
      <c r="X192">
        <f t="shared" si="55"/>
        <v>0</v>
      </c>
      <c r="Y192">
        <f t="shared" si="56"/>
        <v>0</v>
      </c>
      <c r="Z192">
        <v>0</v>
      </c>
      <c r="AA192">
        <f t="shared" si="40"/>
        <v>1</v>
      </c>
      <c r="AB192">
        <f t="shared" si="41"/>
        <v>1</v>
      </c>
      <c r="AC192">
        <f t="shared" si="42"/>
        <v>0</v>
      </c>
      <c r="AD192">
        <f t="shared" si="43"/>
        <v>0</v>
      </c>
      <c r="AE192">
        <f t="shared" si="44"/>
        <v>0</v>
      </c>
      <c r="AF192">
        <f t="shared" si="45"/>
        <v>0</v>
      </c>
      <c r="AG192">
        <f t="shared" si="46"/>
        <v>0</v>
      </c>
      <c r="AH192">
        <f t="shared" si="47"/>
        <v>0</v>
      </c>
      <c r="AI192" t="s">
        <v>250</v>
      </c>
      <c r="AJ192" t="s">
        <v>292</v>
      </c>
      <c r="AM192" t="s">
        <v>2423</v>
      </c>
      <c r="AN192" t="s">
        <v>1361</v>
      </c>
      <c r="AO192" t="s">
        <v>1896</v>
      </c>
      <c r="CR192" t="s">
        <v>292</v>
      </c>
      <c r="CS192" t="s">
        <v>292</v>
      </c>
      <c r="CT192" t="s">
        <v>299</v>
      </c>
      <c r="EW192">
        <v>3</v>
      </c>
      <c r="EX192" t="s">
        <v>257</v>
      </c>
      <c r="EY192" t="s">
        <v>258</v>
      </c>
      <c r="EZ192" t="s">
        <v>277</v>
      </c>
      <c r="FR192" t="s">
        <v>259</v>
      </c>
      <c r="FS192" t="s">
        <v>351</v>
      </c>
      <c r="FT192">
        <v>3</v>
      </c>
      <c r="GL192" t="s">
        <v>259</v>
      </c>
      <c r="GM192" t="s">
        <v>262</v>
      </c>
      <c r="GN192" t="s">
        <v>262</v>
      </c>
      <c r="HF192" s="5">
        <v>42826</v>
      </c>
      <c r="HG192" t="s">
        <v>328</v>
      </c>
      <c r="HH192" s="5" t="s">
        <v>741</v>
      </c>
      <c r="HZ192" t="s">
        <v>1896</v>
      </c>
      <c r="IA192" t="s">
        <v>259</v>
      </c>
      <c r="IB192" t="s">
        <v>259</v>
      </c>
    </row>
    <row r="193" spans="1:241" hidden="1" x14ac:dyDescent="0.3">
      <c r="A193">
        <v>1683484</v>
      </c>
      <c r="B193" t="s">
        <v>2424</v>
      </c>
      <c r="C193">
        <v>1</v>
      </c>
      <c r="E193" t="s">
        <v>3312</v>
      </c>
      <c r="F193">
        <v>2</v>
      </c>
      <c r="G193">
        <v>2</v>
      </c>
      <c r="H193">
        <v>1</v>
      </c>
      <c r="I193">
        <v>2018</v>
      </c>
      <c r="J193" s="3">
        <v>1.2</v>
      </c>
      <c r="K193" s="3">
        <v>1.32</v>
      </c>
      <c r="L193">
        <f t="shared" si="38"/>
        <v>4</v>
      </c>
      <c r="M193">
        <v>2022</v>
      </c>
      <c r="N193">
        <f t="shared" si="49"/>
        <v>0</v>
      </c>
      <c r="O193">
        <v>1</v>
      </c>
      <c r="P193">
        <f t="shared" si="50"/>
        <v>0</v>
      </c>
      <c r="Q193">
        <f t="shared" si="48"/>
        <v>0</v>
      </c>
      <c r="R193">
        <f t="shared" si="51"/>
        <v>0</v>
      </c>
      <c r="S193">
        <f t="shared" si="52"/>
        <v>0</v>
      </c>
      <c r="T193">
        <v>0</v>
      </c>
      <c r="U193">
        <f t="shared" si="53"/>
        <v>3</v>
      </c>
      <c r="V193">
        <f t="shared" si="54"/>
        <v>2</v>
      </c>
      <c r="W193">
        <f t="shared" si="39"/>
        <v>0</v>
      </c>
      <c r="X193">
        <f t="shared" si="55"/>
        <v>0</v>
      </c>
      <c r="Y193">
        <f t="shared" si="56"/>
        <v>0</v>
      </c>
      <c r="Z193">
        <v>0</v>
      </c>
      <c r="AA193">
        <f t="shared" si="40"/>
        <v>1</v>
      </c>
      <c r="AB193">
        <f t="shared" si="41"/>
        <v>1</v>
      </c>
      <c r="AC193">
        <f t="shared" si="42"/>
        <v>0</v>
      </c>
      <c r="AD193">
        <f t="shared" si="43"/>
        <v>0</v>
      </c>
      <c r="AE193">
        <f t="shared" si="44"/>
        <v>0</v>
      </c>
      <c r="AF193">
        <f t="shared" si="45"/>
        <v>0</v>
      </c>
      <c r="AG193">
        <f t="shared" si="46"/>
        <v>0</v>
      </c>
      <c r="AH193">
        <f t="shared" si="47"/>
        <v>0</v>
      </c>
      <c r="AI193" t="s">
        <v>250</v>
      </c>
      <c r="AJ193" t="s">
        <v>292</v>
      </c>
      <c r="AM193" t="s">
        <v>892</v>
      </c>
      <c r="AN193" t="s">
        <v>1358</v>
      </c>
      <c r="AO193" t="s">
        <v>1361</v>
      </c>
      <c r="AP193" t="s">
        <v>2425</v>
      </c>
      <c r="AQ193" t="s">
        <v>2426</v>
      </c>
      <c r="CR193" t="s">
        <v>292</v>
      </c>
      <c r="CS193" t="s">
        <v>292</v>
      </c>
      <c r="CT193" t="s">
        <v>292</v>
      </c>
      <c r="CU193" t="s">
        <v>324</v>
      </c>
      <c r="CV193" t="s">
        <v>324</v>
      </c>
      <c r="EW193">
        <v>1</v>
      </c>
      <c r="EX193" t="s">
        <v>258</v>
      </c>
      <c r="FR193" t="s">
        <v>562</v>
      </c>
      <c r="GL193" t="s">
        <v>302</v>
      </c>
      <c r="HF193" t="s">
        <v>741</v>
      </c>
      <c r="HZ193" t="s">
        <v>2427</v>
      </c>
    </row>
    <row r="194" spans="1:241" hidden="1" x14ac:dyDescent="0.3">
      <c r="A194">
        <v>3335498</v>
      </c>
      <c r="B194" t="s">
        <v>2428</v>
      </c>
      <c r="D194">
        <v>1</v>
      </c>
      <c r="E194" t="s">
        <v>3306</v>
      </c>
      <c r="F194">
        <v>3</v>
      </c>
      <c r="G194">
        <v>0</v>
      </c>
      <c r="H194">
        <v>3</v>
      </c>
      <c r="I194">
        <v>2020</v>
      </c>
      <c r="J194" s="3">
        <v>4.32</v>
      </c>
      <c r="K194" s="3">
        <v>4.74</v>
      </c>
      <c r="L194">
        <f t="shared" si="38"/>
        <v>1</v>
      </c>
      <c r="M194" s="4">
        <v>2021</v>
      </c>
      <c r="N194">
        <f>COUNTIFS(CR194:EV194,"=university")</f>
        <v>0</v>
      </c>
      <c r="O194">
        <v>0</v>
      </c>
      <c r="P194">
        <f>COUNTIFS(CR194:EV194,"=*government**")</f>
        <v>1</v>
      </c>
      <c r="Q194">
        <f t="shared" si="48"/>
        <v>1</v>
      </c>
      <c r="R194">
        <f>COUNTIF(CR194:EV194,"*angel*")</f>
        <v>0</v>
      </c>
      <c r="S194">
        <f>COUNTIF(CR194:EV194,"*family_office*")</f>
        <v>0</v>
      </c>
      <c r="T194">
        <v>0</v>
      </c>
      <c r="U194">
        <f>COUNTIF(CR194:EV194,"*accelerator*")</f>
        <v>3</v>
      </c>
      <c r="V194">
        <f>COUNTIF(CR194:EV194,"*corporate*")</f>
        <v>0</v>
      </c>
      <c r="W194">
        <f t="shared" si="39"/>
        <v>0</v>
      </c>
      <c r="X194">
        <f>COUNTIF(CR194:EV194,"*crowdfunding*")</f>
        <v>0</v>
      </c>
      <c r="Y194">
        <f>COUNTIF(CR194:EV194,"*venture_capital*")</f>
        <v>4</v>
      </c>
      <c r="Z194">
        <v>0</v>
      </c>
      <c r="AA194">
        <f t="shared" si="40"/>
        <v>0</v>
      </c>
      <c r="AB194">
        <f t="shared" si="41"/>
        <v>1</v>
      </c>
      <c r="AC194">
        <f t="shared" si="42"/>
        <v>0</v>
      </c>
      <c r="AD194">
        <f t="shared" si="43"/>
        <v>0</v>
      </c>
      <c r="AE194">
        <f t="shared" si="44"/>
        <v>0</v>
      </c>
      <c r="AF194">
        <f t="shared" si="45"/>
        <v>0</v>
      </c>
      <c r="AG194">
        <f t="shared" si="46"/>
        <v>0</v>
      </c>
      <c r="AH194">
        <f t="shared" si="47"/>
        <v>0</v>
      </c>
      <c r="AI194" t="s">
        <v>292</v>
      </c>
      <c r="AM194" t="s">
        <v>499</v>
      </c>
      <c r="AN194" t="s">
        <v>673</v>
      </c>
      <c r="AO194" t="s">
        <v>335</v>
      </c>
      <c r="AP194" t="s">
        <v>473</v>
      </c>
      <c r="AQ194" t="s">
        <v>2165</v>
      </c>
      <c r="AR194" t="s">
        <v>1348</v>
      </c>
      <c r="AS194" t="s">
        <v>2429</v>
      </c>
      <c r="AT194" t="s">
        <v>2430</v>
      </c>
      <c r="CR194" t="s">
        <v>292</v>
      </c>
      <c r="CS194" t="s">
        <v>292</v>
      </c>
      <c r="CT194" t="s">
        <v>299</v>
      </c>
      <c r="CU194" t="s">
        <v>274</v>
      </c>
      <c r="CV194" t="s">
        <v>292</v>
      </c>
      <c r="CW194" t="s">
        <v>274</v>
      </c>
      <c r="CX194" t="s">
        <v>274</v>
      </c>
      <c r="CY194" t="s">
        <v>274</v>
      </c>
      <c r="EW194">
        <v>4</v>
      </c>
      <c r="EX194" t="s">
        <v>278</v>
      </c>
      <c r="EY194" t="s">
        <v>277</v>
      </c>
      <c r="EZ194" t="s">
        <v>259</v>
      </c>
      <c r="FA194" t="s">
        <v>258</v>
      </c>
      <c r="FR194" t="s">
        <v>475</v>
      </c>
      <c r="FS194" t="s">
        <v>259</v>
      </c>
      <c r="FT194" t="s">
        <v>259</v>
      </c>
      <c r="FU194" t="s">
        <v>406</v>
      </c>
      <c r="GL194" t="s">
        <v>302</v>
      </c>
      <c r="GM194" t="s">
        <v>259</v>
      </c>
      <c r="GN194" t="s">
        <v>259</v>
      </c>
      <c r="GO194" t="s">
        <v>262</v>
      </c>
      <c r="HF194" t="s">
        <v>485</v>
      </c>
      <c r="HG194" t="s">
        <v>485</v>
      </c>
      <c r="HH194" t="s">
        <v>852</v>
      </c>
      <c r="HI194" t="s">
        <v>930</v>
      </c>
      <c r="HZ194" t="s">
        <v>335</v>
      </c>
      <c r="IA194" t="s">
        <v>473</v>
      </c>
      <c r="IB194" t="s">
        <v>2165</v>
      </c>
      <c r="IC194" t="s">
        <v>2431</v>
      </c>
    </row>
    <row r="195" spans="1:241" hidden="1" x14ac:dyDescent="0.3">
      <c r="A195">
        <v>3018625</v>
      </c>
      <c r="B195" t="s">
        <v>2432</v>
      </c>
      <c r="D195">
        <v>1</v>
      </c>
      <c r="E195" t="s">
        <v>3311</v>
      </c>
      <c r="F195">
        <v>6</v>
      </c>
      <c r="G195">
        <v>0</v>
      </c>
      <c r="H195">
        <v>2</v>
      </c>
      <c r="I195">
        <v>2019</v>
      </c>
      <c r="J195" s="3">
        <v>2.38</v>
      </c>
      <c r="K195" s="3">
        <v>2.62</v>
      </c>
      <c r="L195">
        <f t="shared" ref="L195:L257" si="57">M195-I195</f>
        <v>1</v>
      </c>
      <c r="M195">
        <v>2020</v>
      </c>
      <c r="N195">
        <f t="shared" ref="N195:N257" si="58">COUNTIFS(CR195:EV195,"=university")</f>
        <v>0</v>
      </c>
      <c r="O195">
        <v>1</v>
      </c>
      <c r="P195">
        <f t="shared" ref="P195:P257" si="59">COUNTIFS(CR195:EV195,"=*government**")</f>
        <v>1</v>
      </c>
      <c r="Q195">
        <f t="shared" si="48"/>
        <v>0</v>
      </c>
      <c r="R195">
        <f t="shared" ref="R195:R257" si="60">COUNTIF(CR195:EV195,"*angel*")</f>
        <v>0</v>
      </c>
      <c r="S195">
        <f t="shared" ref="S195:S257" si="61">COUNTIF(CR195:EV195,"*family_office*")</f>
        <v>0</v>
      </c>
      <c r="T195">
        <v>0</v>
      </c>
      <c r="U195">
        <f t="shared" ref="U195:U257" si="62">COUNTIF(CR195:EV195,"*accelerator*")</f>
        <v>2</v>
      </c>
      <c r="V195">
        <f t="shared" ref="V195:V257" si="63">COUNTIF(CR195:EV195,"*corporate*")</f>
        <v>0</v>
      </c>
      <c r="W195">
        <f t="shared" ref="W195:W257" si="64">COUNTIF(CQ195:EU195,"*investment_fund*")</f>
        <v>1</v>
      </c>
      <c r="X195">
        <f t="shared" ref="X195:X257" si="65">COUNTIF(CR195:EV195,"*crowdfunding*")</f>
        <v>0</v>
      </c>
      <c r="Y195">
        <f t="shared" ref="Y195:Y257" si="66">COUNTIF(CR195:EV195,"*venture_capital*")</f>
        <v>0</v>
      </c>
      <c r="Z195">
        <v>0</v>
      </c>
      <c r="AA195">
        <f t="shared" ref="AA195:AA257" si="67">COUNTIFS(AI195:AL195,"=Venture Capital")</f>
        <v>1</v>
      </c>
      <c r="AB195">
        <f t="shared" ref="AB195:AB257" si="68">COUNTIFS(AI195:AL195,"=accelerator")</f>
        <v>1</v>
      </c>
      <c r="AC195">
        <f t="shared" ref="AC195:AC257" si="69">COUNTIFS(AI195:AL195,"=Angel")</f>
        <v>0</v>
      </c>
      <c r="AD195">
        <f t="shared" ref="AD195:AD257" si="70">COUNTIFS(AI195:AL195,"=bootstrapped")</f>
        <v>0</v>
      </c>
      <c r="AE195">
        <f t="shared" ref="AE195:AE257" si="71">COUNTIFS(AI195:AL195,"=Crowdfunded")</f>
        <v>0</v>
      </c>
      <c r="AF195">
        <f t="shared" ref="AF195:AF257" si="72">COUNTIFS(AI195:AL195,"=Private Equity")</f>
        <v>0</v>
      </c>
      <c r="AG195">
        <f t="shared" ref="AG195:AG257" si="73">COUNTIFS(AI195:AL195,"=Public")</f>
        <v>0</v>
      </c>
      <c r="AH195">
        <f t="shared" ref="AH195:AH257" si="74">COUNTIFS(AI195:AL195,"=Subsidiary")</f>
        <v>0</v>
      </c>
      <c r="AI195" t="s">
        <v>250</v>
      </c>
      <c r="AJ195" t="s">
        <v>292</v>
      </c>
      <c r="AM195" t="s">
        <v>879</v>
      </c>
      <c r="AN195" t="s">
        <v>911</v>
      </c>
      <c r="AO195" t="s">
        <v>2433</v>
      </c>
      <c r="AP195" t="s">
        <v>2434</v>
      </c>
      <c r="AQ195" t="s">
        <v>2435</v>
      </c>
      <c r="AR195" t="s">
        <v>2436</v>
      </c>
      <c r="CR195" t="s">
        <v>292</v>
      </c>
      <c r="CS195" t="s">
        <v>292</v>
      </c>
      <c r="CT195" t="s">
        <v>505</v>
      </c>
      <c r="CU195" t="s">
        <v>256</v>
      </c>
      <c r="CV195" t="s">
        <v>276</v>
      </c>
      <c r="CW195" t="s">
        <v>505</v>
      </c>
      <c r="EW195">
        <v>2</v>
      </c>
      <c r="EX195" t="s">
        <v>278</v>
      </c>
      <c r="EY195" t="s">
        <v>258</v>
      </c>
      <c r="EZ195" t="s">
        <v>600</v>
      </c>
      <c r="FR195" t="s">
        <v>1023</v>
      </c>
      <c r="FS195">
        <v>2</v>
      </c>
      <c r="FT195" t="s">
        <v>259</v>
      </c>
      <c r="GL195" t="s">
        <v>302</v>
      </c>
      <c r="GM195" t="s">
        <v>302</v>
      </c>
      <c r="GN195" t="s">
        <v>259</v>
      </c>
      <c r="HF195" s="5" t="s">
        <v>476</v>
      </c>
      <c r="HG195" s="5">
        <v>44986</v>
      </c>
      <c r="HH195" t="s">
        <v>930</v>
      </c>
      <c r="HZ195" t="s">
        <v>2437</v>
      </c>
      <c r="IA195" t="s">
        <v>2435</v>
      </c>
      <c r="IB195" t="s">
        <v>2436</v>
      </c>
    </row>
    <row r="196" spans="1:241" x14ac:dyDescent="0.3">
      <c r="A196">
        <v>1774566</v>
      </c>
      <c r="B196" t="s">
        <v>2438</v>
      </c>
      <c r="C196">
        <v>1</v>
      </c>
      <c r="E196" t="s">
        <v>3309</v>
      </c>
      <c r="F196">
        <v>4</v>
      </c>
      <c r="G196">
        <v>4</v>
      </c>
      <c r="H196">
        <v>1</v>
      </c>
      <c r="I196">
        <v>2017</v>
      </c>
      <c r="J196" s="3">
        <v>6.7</v>
      </c>
      <c r="K196" s="3">
        <v>7.37</v>
      </c>
      <c r="L196">
        <f t="shared" si="57"/>
        <v>2</v>
      </c>
      <c r="M196">
        <v>2019</v>
      </c>
      <c r="N196">
        <f t="shared" si="58"/>
        <v>1</v>
      </c>
      <c r="O196">
        <v>1</v>
      </c>
      <c r="P196">
        <f t="shared" si="59"/>
        <v>0</v>
      </c>
      <c r="Q196">
        <f t="shared" ref="Q196:Q257" si="75">COUNTIFS(AM196:CQ196,"=*European Innovation Council*")</f>
        <v>0</v>
      </c>
      <c r="R196">
        <f t="shared" si="60"/>
        <v>2</v>
      </c>
      <c r="S196">
        <f t="shared" si="61"/>
        <v>0</v>
      </c>
      <c r="T196">
        <v>2</v>
      </c>
      <c r="U196">
        <f t="shared" si="62"/>
        <v>1</v>
      </c>
      <c r="V196">
        <f t="shared" si="63"/>
        <v>1</v>
      </c>
      <c r="W196">
        <f t="shared" si="64"/>
        <v>0</v>
      </c>
      <c r="X196">
        <f t="shared" si="65"/>
        <v>0</v>
      </c>
      <c r="Y196">
        <f t="shared" si="66"/>
        <v>2</v>
      </c>
      <c r="Z196">
        <v>3</v>
      </c>
      <c r="AA196">
        <f t="shared" si="67"/>
        <v>1</v>
      </c>
      <c r="AB196">
        <f t="shared" si="68"/>
        <v>1</v>
      </c>
      <c r="AC196">
        <f t="shared" si="69"/>
        <v>1</v>
      </c>
      <c r="AD196">
        <f t="shared" si="70"/>
        <v>0</v>
      </c>
      <c r="AE196">
        <f t="shared" si="71"/>
        <v>0</v>
      </c>
      <c r="AF196">
        <f t="shared" si="72"/>
        <v>0</v>
      </c>
      <c r="AG196">
        <f t="shared" si="73"/>
        <v>0</v>
      </c>
      <c r="AH196">
        <f t="shared" si="74"/>
        <v>0</v>
      </c>
      <c r="AI196" t="s">
        <v>366</v>
      </c>
      <c r="AJ196" t="s">
        <v>250</v>
      </c>
      <c r="AK196" t="s">
        <v>292</v>
      </c>
      <c r="AM196" t="s">
        <v>1282</v>
      </c>
      <c r="AN196" t="s">
        <v>1817</v>
      </c>
      <c r="AO196" t="s">
        <v>1430</v>
      </c>
      <c r="AP196" t="s">
        <v>1427</v>
      </c>
      <c r="AQ196" t="s">
        <v>1183</v>
      </c>
      <c r="AR196" t="s">
        <v>2439</v>
      </c>
      <c r="AS196" t="s">
        <v>2440</v>
      </c>
      <c r="CR196" t="s">
        <v>323</v>
      </c>
      <c r="CS196" t="s">
        <v>254</v>
      </c>
      <c r="CT196" t="s">
        <v>292</v>
      </c>
      <c r="CU196" t="s">
        <v>274</v>
      </c>
      <c r="CV196" t="s">
        <v>274</v>
      </c>
      <c r="CW196" t="s">
        <v>374</v>
      </c>
      <c r="CX196" t="s">
        <v>374</v>
      </c>
      <c r="EW196">
        <v>4</v>
      </c>
      <c r="EX196" t="s">
        <v>257</v>
      </c>
      <c r="EY196" t="s">
        <v>258</v>
      </c>
      <c r="EZ196" t="s">
        <v>258</v>
      </c>
      <c r="FA196" t="s">
        <v>258</v>
      </c>
      <c r="FR196" t="s">
        <v>259</v>
      </c>
      <c r="FS196" t="s">
        <v>737</v>
      </c>
      <c r="FT196">
        <v>3</v>
      </c>
      <c r="FU196">
        <v>3</v>
      </c>
      <c r="GL196" t="s">
        <v>259</v>
      </c>
      <c r="GM196" t="s">
        <v>302</v>
      </c>
      <c r="GN196" t="s">
        <v>302</v>
      </c>
      <c r="GO196" t="s">
        <v>302</v>
      </c>
      <c r="HF196" t="s">
        <v>375</v>
      </c>
      <c r="HG196" s="5">
        <v>43770</v>
      </c>
      <c r="HH196" s="5" t="s">
        <v>754</v>
      </c>
      <c r="HI196" t="s">
        <v>952</v>
      </c>
      <c r="HZ196" t="s">
        <v>1817</v>
      </c>
      <c r="IA196" t="s">
        <v>1427</v>
      </c>
      <c r="IB196" t="s">
        <v>2441</v>
      </c>
      <c r="IC196" t="s">
        <v>2442</v>
      </c>
    </row>
    <row r="197" spans="1:241" x14ac:dyDescent="0.3">
      <c r="A197">
        <v>1987453</v>
      </c>
      <c r="B197" t="s">
        <v>2443</v>
      </c>
      <c r="C197">
        <v>1</v>
      </c>
      <c r="E197" t="s">
        <v>3304</v>
      </c>
      <c r="F197">
        <v>5</v>
      </c>
      <c r="G197">
        <v>5</v>
      </c>
      <c r="H197">
        <v>0</v>
      </c>
      <c r="I197">
        <v>2019</v>
      </c>
      <c r="J197" s="3">
        <v>6.68</v>
      </c>
      <c r="K197" s="3">
        <v>7.3</v>
      </c>
      <c r="L197">
        <f t="shared" si="57"/>
        <v>1</v>
      </c>
      <c r="M197">
        <v>2020</v>
      </c>
      <c r="N197">
        <f>COUNTIFS(CS197:EV197,"=university")</f>
        <v>1</v>
      </c>
      <c r="O197">
        <v>0</v>
      </c>
      <c r="P197">
        <f>COUNTIFS(CS197:EV197,"=*government**")</f>
        <v>1</v>
      </c>
      <c r="Q197">
        <f t="shared" si="75"/>
        <v>0</v>
      </c>
      <c r="R197">
        <f>COUNTIF(CS197:EV197,"*angel*")</f>
        <v>0</v>
      </c>
      <c r="S197">
        <f>COUNTIF(CS197:EV197,"*family_office*")</f>
        <v>0</v>
      </c>
      <c r="T197">
        <v>1</v>
      </c>
      <c r="U197">
        <f>COUNTIF(CS197:EV197,"*accelerator*")</f>
        <v>1</v>
      </c>
      <c r="V197">
        <f>COUNTIF(CS197:EV197,"*corporate*")</f>
        <v>0</v>
      </c>
      <c r="W197">
        <f t="shared" si="64"/>
        <v>1</v>
      </c>
      <c r="X197">
        <f>COUNTIF(CS197:EV197,"*crowdfunding*")</f>
        <v>0</v>
      </c>
      <c r="Y197">
        <f>COUNTIF(CS197:EV197,"*venture_capital*")</f>
        <v>3</v>
      </c>
      <c r="Z197">
        <v>3</v>
      </c>
      <c r="AA197">
        <f t="shared" si="67"/>
        <v>1</v>
      </c>
      <c r="AB197">
        <f t="shared" si="68"/>
        <v>1</v>
      </c>
      <c r="AC197">
        <f t="shared" si="69"/>
        <v>1</v>
      </c>
      <c r="AD197">
        <f t="shared" si="70"/>
        <v>0</v>
      </c>
      <c r="AE197">
        <f t="shared" si="71"/>
        <v>0</v>
      </c>
      <c r="AF197">
        <f t="shared" si="72"/>
        <v>0</v>
      </c>
      <c r="AG197">
        <f t="shared" si="73"/>
        <v>0</v>
      </c>
      <c r="AH197">
        <f t="shared" si="74"/>
        <v>0</v>
      </c>
      <c r="AI197" t="s">
        <v>366</v>
      </c>
      <c r="AJ197" t="s">
        <v>250</v>
      </c>
      <c r="AK197" t="s">
        <v>292</v>
      </c>
      <c r="AM197" t="s">
        <v>2444</v>
      </c>
      <c r="AN197" t="s">
        <v>1523</v>
      </c>
      <c r="AO197" t="s">
        <v>272</v>
      </c>
      <c r="AP197" t="s">
        <v>313</v>
      </c>
      <c r="AQ197" t="s">
        <v>1348</v>
      </c>
      <c r="AR197" t="s">
        <v>1106</v>
      </c>
      <c r="AS197" t="s">
        <v>1697</v>
      </c>
      <c r="AT197" t="s">
        <v>2445</v>
      </c>
      <c r="CR197" t="s">
        <v>374</v>
      </c>
      <c r="CS197" t="s">
        <v>254</v>
      </c>
      <c r="CT197" t="s">
        <v>276</v>
      </c>
      <c r="CU197" t="s">
        <v>292</v>
      </c>
      <c r="CV197" t="s">
        <v>274</v>
      </c>
      <c r="CW197" t="s">
        <v>274</v>
      </c>
      <c r="CX197" t="s">
        <v>274</v>
      </c>
      <c r="CY197" t="s">
        <v>256</v>
      </c>
      <c r="EW197">
        <v>7</v>
      </c>
      <c r="EX197" t="s">
        <v>257</v>
      </c>
      <c r="EY197" t="s">
        <v>278</v>
      </c>
      <c r="EZ197" t="s">
        <v>258</v>
      </c>
      <c r="FA197" t="s">
        <v>259</v>
      </c>
      <c r="FB197" t="s">
        <v>258</v>
      </c>
      <c r="FC197" t="s">
        <v>277</v>
      </c>
      <c r="FD197" t="s">
        <v>278</v>
      </c>
      <c r="FR197" t="s">
        <v>259</v>
      </c>
      <c r="FS197" t="s">
        <v>2446</v>
      </c>
      <c r="FT197" t="s">
        <v>326</v>
      </c>
      <c r="FU197" t="s">
        <v>259</v>
      </c>
      <c r="FV197" t="s">
        <v>578</v>
      </c>
      <c r="FW197" t="s">
        <v>326</v>
      </c>
      <c r="FX197" t="s">
        <v>259</v>
      </c>
      <c r="GL197" t="s">
        <v>259</v>
      </c>
      <c r="GM197" t="s">
        <v>263</v>
      </c>
      <c r="GN197" t="s">
        <v>263</v>
      </c>
      <c r="GO197" t="s">
        <v>259</v>
      </c>
      <c r="GP197" t="s">
        <v>263</v>
      </c>
      <c r="GQ197" t="s">
        <v>263</v>
      </c>
      <c r="GR197" t="s">
        <v>259</v>
      </c>
      <c r="HF197" t="s">
        <v>328</v>
      </c>
      <c r="HG197" t="s">
        <v>358</v>
      </c>
      <c r="HH197" t="s">
        <v>330</v>
      </c>
      <c r="HI197" t="s">
        <v>360</v>
      </c>
      <c r="HJ197" t="s">
        <v>448</v>
      </c>
      <c r="HK197" t="s">
        <v>852</v>
      </c>
      <c r="HL197" t="s">
        <v>952</v>
      </c>
      <c r="HZ197" t="s">
        <v>1523</v>
      </c>
      <c r="IA197" t="s">
        <v>272</v>
      </c>
      <c r="IB197" t="s">
        <v>272</v>
      </c>
      <c r="IC197" t="s">
        <v>313</v>
      </c>
      <c r="ID197" t="s">
        <v>2447</v>
      </c>
      <c r="IE197" t="s">
        <v>2448</v>
      </c>
      <c r="IF197" t="s">
        <v>272</v>
      </c>
    </row>
    <row r="198" spans="1:241" x14ac:dyDescent="0.3">
      <c r="A198">
        <v>3214693</v>
      </c>
      <c r="B198" t="s">
        <v>2449</v>
      </c>
      <c r="C198">
        <v>1</v>
      </c>
      <c r="E198" t="s">
        <v>3309</v>
      </c>
      <c r="F198">
        <v>3</v>
      </c>
      <c r="G198">
        <v>3</v>
      </c>
      <c r="H198">
        <v>1</v>
      </c>
      <c r="I198">
        <v>2016</v>
      </c>
      <c r="J198" s="3">
        <v>25.25</v>
      </c>
      <c r="K198" s="3">
        <v>27.78</v>
      </c>
      <c r="L198">
        <f t="shared" si="57"/>
        <v>5</v>
      </c>
      <c r="M198">
        <v>2021</v>
      </c>
      <c r="N198">
        <f>COUNTIFS(CR198:EV198,"=university")</f>
        <v>1</v>
      </c>
      <c r="O198">
        <v>1</v>
      </c>
      <c r="P198">
        <f>COUNTIFS(CR198:EV198,"=*government**")</f>
        <v>4</v>
      </c>
      <c r="Q198">
        <f t="shared" si="75"/>
        <v>0</v>
      </c>
      <c r="R198">
        <f>COUNTIF(CR198:EV198,"*angel*")</f>
        <v>0</v>
      </c>
      <c r="S198">
        <f>COUNTIF(CR198:EV198,"*family_office*")</f>
        <v>0</v>
      </c>
      <c r="T198">
        <v>0</v>
      </c>
      <c r="U198">
        <f>COUNTIF(CR198:EV198,"*accelerator*")</f>
        <v>2</v>
      </c>
      <c r="V198">
        <f>COUNTIF(CR198:EV198,"*corporate*")</f>
        <v>1</v>
      </c>
      <c r="W198">
        <f t="shared" si="64"/>
        <v>0</v>
      </c>
      <c r="X198">
        <f>COUNTIF(CR198:EV198,"*crowdfunding*")</f>
        <v>0</v>
      </c>
      <c r="Y198">
        <f>COUNTIF(CR198:EV198,"*venture_capital*")</f>
        <v>3</v>
      </c>
      <c r="Z198">
        <v>2</v>
      </c>
      <c r="AA198">
        <f t="shared" si="67"/>
        <v>1</v>
      </c>
      <c r="AB198">
        <f t="shared" si="68"/>
        <v>1</v>
      </c>
      <c r="AC198">
        <f t="shared" si="69"/>
        <v>0</v>
      </c>
      <c r="AD198">
        <f t="shared" si="70"/>
        <v>0</v>
      </c>
      <c r="AE198">
        <f t="shared" si="71"/>
        <v>0</v>
      </c>
      <c r="AF198">
        <f t="shared" si="72"/>
        <v>0</v>
      </c>
      <c r="AG198">
        <f t="shared" si="73"/>
        <v>0</v>
      </c>
      <c r="AH198">
        <f t="shared" si="74"/>
        <v>0</v>
      </c>
      <c r="AI198" t="s">
        <v>250</v>
      </c>
      <c r="AJ198" t="s">
        <v>292</v>
      </c>
      <c r="AM198" t="s">
        <v>1817</v>
      </c>
      <c r="AN198" t="s">
        <v>1430</v>
      </c>
      <c r="AO198" t="s">
        <v>1208</v>
      </c>
      <c r="AP198" t="s">
        <v>1427</v>
      </c>
      <c r="AQ198" t="s">
        <v>2450</v>
      </c>
      <c r="AR198" t="s">
        <v>1429</v>
      </c>
      <c r="AS198" t="s">
        <v>2451</v>
      </c>
      <c r="AT198" t="s">
        <v>296</v>
      </c>
      <c r="AU198" t="s">
        <v>297</v>
      </c>
      <c r="AV198" t="s">
        <v>698</v>
      </c>
      <c r="AW198" t="s">
        <v>2452</v>
      </c>
      <c r="CR198" t="s">
        <v>254</v>
      </c>
      <c r="CS198" t="s">
        <v>292</v>
      </c>
      <c r="CT198" t="s">
        <v>299</v>
      </c>
      <c r="CU198" t="s">
        <v>274</v>
      </c>
      <c r="CV198" t="s">
        <v>274</v>
      </c>
      <c r="CW198" t="s">
        <v>276</v>
      </c>
      <c r="CX198" t="s">
        <v>324</v>
      </c>
      <c r="CY198" t="s">
        <v>299</v>
      </c>
      <c r="CZ198" t="s">
        <v>292</v>
      </c>
      <c r="DA198" t="s">
        <v>299</v>
      </c>
      <c r="DB198" t="s">
        <v>274</v>
      </c>
      <c r="EW198">
        <v>7</v>
      </c>
      <c r="EX198" t="s">
        <v>257</v>
      </c>
      <c r="EY198" t="s">
        <v>300</v>
      </c>
      <c r="EZ198" t="s">
        <v>258</v>
      </c>
      <c r="FA198" t="s">
        <v>258</v>
      </c>
      <c r="FB198" t="s">
        <v>300</v>
      </c>
      <c r="FC198" t="s">
        <v>347</v>
      </c>
      <c r="FD198" t="s">
        <v>347</v>
      </c>
      <c r="FR198" t="s">
        <v>259</v>
      </c>
      <c r="FS198" t="s">
        <v>259</v>
      </c>
      <c r="FT198" t="s">
        <v>606</v>
      </c>
      <c r="FU198" t="s">
        <v>2106</v>
      </c>
      <c r="FV198" t="s">
        <v>259</v>
      </c>
      <c r="FW198" t="s">
        <v>259</v>
      </c>
      <c r="FX198" t="s">
        <v>2453</v>
      </c>
      <c r="GL198" t="s">
        <v>259</v>
      </c>
      <c r="GM198" t="s">
        <v>259</v>
      </c>
      <c r="GN198" t="s">
        <v>302</v>
      </c>
      <c r="GO198" t="s">
        <v>262</v>
      </c>
      <c r="GP198" t="s">
        <v>259</v>
      </c>
      <c r="GQ198" t="s">
        <v>259</v>
      </c>
      <c r="GR198" t="s">
        <v>302</v>
      </c>
      <c r="HF198" t="s">
        <v>708</v>
      </c>
      <c r="HG198" t="s">
        <v>358</v>
      </c>
      <c r="HH198" t="s">
        <v>485</v>
      </c>
      <c r="HI198" t="s">
        <v>331</v>
      </c>
      <c r="HJ198" t="s">
        <v>304</v>
      </c>
      <c r="HK198" t="s">
        <v>477</v>
      </c>
      <c r="HL198" s="5">
        <v>45231</v>
      </c>
      <c r="HZ198" t="s">
        <v>1817</v>
      </c>
      <c r="IA198" t="s">
        <v>1430</v>
      </c>
      <c r="IB198" t="s">
        <v>2454</v>
      </c>
      <c r="IC198" t="s">
        <v>2455</v>
      </c>
      <c r="ID198" t="s">
        <v>307</v>
      </c>
      <c r="IE198" t="s">
        <v>259</v>
      </c>
      <c r="IF198" t="s">
        <v>2456</v>
      </c>
    </row>
    <row r="199" spans="1:241" hidden="1" x14ac:dyDescent="0.3">
      <c r="A199">
        <v>983982</v>
      </c>
      <c r="B199" t="s">
        <v>2457</v>
      </c>
      <c r="D199">
        <v>1</v>
      </c>
      <c r="E199" t="s">
        <v>3316</v>
      </c>
      <c r="F199">
        <v>2</v>
      </c>
      <c r="G199">
        <v>0</v>
      </c>
      <c r="H199">
        <v>0</v>
      </c>
      <c r="I199">
        <v>2016</v>
      </c>
      <c r="J199" s="3">
        <v>1.03</v>
      </c>
      <c r="K199" s="3">
        <v>1.1299999999999999</v>
      </c>
      <c r="L199">
        <f t="shared" si="57"/>
        <v>0</v>
      </c>
      <c r="M199">
        <v>2016</v>
      </c>
      <c r="N199">
        <f t="shared" si="58"/>
        <v>1</v>
      </c>
      <c r="O199">
        <v>1</v>
      </c>
      <c r="P199">
        <f t="shared" si="59"/>
        <v>0</v>
      </c>
      <c r="Q199">
        <f t="shared" si="75"/>
        <v>0</v>
      </c>
      <c r="R199">
        <f t="shared" si="60"/>
        <v>3</v>
      </c>
      <c r="S199">
        <f t="shared" si="61"/>
        <v>0</v>
      </c>
      <c r="T199">
        <v>3</v>
      </c>
      <c r="U199">
        <f t="shared" si="62"/>
        <v>6</v>
      </c>
      <c r="V199">
        <f t="shared" si="63"/>
        <v>2</v>
      </c>
      <c r="W199">
        <f t="shared" si="64"/>
        <v>1</v>
      </c>
      <c r="X199">
        <f t="shared" si="65"/>
        <v>0</v>
      </c>
      <c r="Y199">
        <f t="shared" si="66"/>
        <v>0</v>
      </c>
      <c r="Z199">
        <v>1</v>
      </c>
      <c r="AA199">
        <f t="shared" si="67"/>
        <v>1</v>
      </c>
      <c r="AB199">
        <f t="shared" si="68"/>
        <v>1</v>
      </c>
      <c r="AC199">
        <f t="shared" si="69"/>
        <v>1</v>
      </c>
      <c r="AD199">
        <f t="shared" si="70"/>
        <v>0</v>
      </c>
      <c r="AE199">
        <f t="shared" si="71"/>
        <v>0</v>
      </c>
      <c r="AF199">
        <f t="shared" si="72"/>
        <v>0</v>
      </c>
      <c r="AG199">
        <f t="shared" si="73"/>
        <v>0</v>
      </c>
      <c r="AH199">
        <f t="shared" si="74"/>
        <v>0</v>
      </c>
      <c r="AI199" t="s">
        <v>366</v>
      </c>
      <c r="AJ199" t="s">
        <v>250</v>
      </c>
      <c r="AK199" t="s">
        <v>292</v>
      </c>
      <c r="AM199" t="s">
        <v>2458</v>
      </c>
      <c r="AN199" t="s">
        <v>2459</v>
      </c>
      <c r="AO199" t="s">
        <v>2460</v>
      </c>
      <c r="AP199" t="s">
        <v>2461</v>
      </c>
      <c r="AQ199" t="s">
        <v>457</v>
      </c>
      <c r="AR199" t="s">
        <v>2462</v>
      </c>
      <c r="AS199" t="s">
        <v>934</v>
      </c>
      <c r="AT199" t="s">
        <v>896</v>
      </c>
      <c r="AU199" t="s">
        <v>2463</v>
      </c>
      <c r="AV199" t="s">
        <v>2464</v>
      </c>
      <c r="AW199" t="s">
        <v>2465</v>
      </c>
      <c r="AX199" t="s">
        <v>2466</v>
      </c>
      <c r="AY199" t="s">
        <v>2467</v>
      </c>
      <c r="AZ199" t="s">
        <v>2468</v>
      </c>
      <c r="CR199" t="s">
        <v>292</v>
      </c>
      <c r="CS199" t="s">
        <v>374</v>
      </c>
      <c r="CT199" t="s">
        <v>292</v>
      </c>
      <c r="CU199" t="s">
        <v>374</v>
      </c>
      <c r="CV199" t="s">
        <v>292</v>
      </c>
      <c r="CW199" t="s">
        <v>374</v>
      </c>
      <c r="CX199" t="s">
        <v>292</v>
      </c>
      <c r="CY199" t="s">
        <v>292</v>
      </c>
      <c r="CZ199" t="s">
        <v>292</v>
      </c>
      <c r="DA199" t="s">
        <v>254</v>
      </c>
      <c r="DB199" t="s">
        <v>324</v>
      </c>
      <c r="DC199" t="s">
        <v>2469</v>
      </c>
      <c r="DD199" t="s">
        <v>256</v>
      </c>
      <c r="DE199" t="s">
        <v>324</v>
      </c>
      <c r="EW199">
        <v>8</v>
      </c>
      <c r="EX199" t="s">
        <v>258</v>
      </c>
      <c r="EY199" t="s">
        <v>258</v>
      </c>
      <c r="EZ199" t="s">
        <v>258</v>
      </c>
      <c r="FA199" t="s">
        <v>258</v>
      </c>
      <c r="FB199" t="s">
        <v>258</v>
      </c>
      <c r="FC199" t="s">
        <v>347</v>
      </c>
      <c r="FD199" t="s">
        <v>278</v>
      </c>
      <c r="FE199" t="s">
        <v>279</v>
      </c>
      <c r="FR199" t="s">
        <v>903</v>
      </c>
      <c r="FS199" t="s">
        <v>1136</v>
      </c>
      <c r="FT199" t="s">
        <v>903</v>
      </c>
      <c r="FU199" t="s">
        <v>586</v>
      </c>
      <c r="FV199" t="s">
        <v>905</v>
      </c>
      <c r="FW199" t="s">
        <v>753</v>
      </c>
      <c r="FX199" t="s">
        <v>1136</v>
      </c>
      <c r="FY199" t="s">
        <v>2470</v>
      </c>
      <c r="GL199" t="s">
        <v>302</v>
      </c>
      <c r="GM199" t="s">
        <v>302</v>
      </c>
      <c r="GN199" t="s">
        <v>262</v>
      </c>
      <c r="GO199" t="s">
        <v>262</v>
      </c>
      <c r="GP199" t="s">
        <v>302</v>
      </c>
      <c r="GQ199" t="s">
        <v>262</v>
      </c>
      <c r="GR199" t="s">
        <v>302</v>
      </c>
      <c r="GS199" t="s">
        <v>262</v>
      </c>
      <c r="HF199" s="5">
        <v>42430</v>
      </c>
      <c r="HG199" s="5">
        <v>42675</v>
      </c>
      <c r="HH199" t="s">
        <v>610</v>
      </c>
      <c r="HI199" s="5">
        <v>43040</v>
      </c>
      <c r="HJ199" s="5">
        <v>43160</v>
      </c>
      <c r="HK199" t="s">
        <v>328</v>
      </c>
      <c r="HL199" s="5" t="s">
        <v>289</v>
      </c>
      <c r="HM199" s="5" t="s">
        <v>852</v>
      </c>
      <c r="HZ199" t="s">
        <v>2458</v>
      </c>
      <c r="IA199" t="s">
        <v>2459</v>
      </c>
      <c r="IB199" t="s">
        <v>2471</v>
      </c>
      <c r="IC199" t="s">
        <v>457</v>
      </c>
      <c r="ID199" t="s">
        <v>2462</v>
      </c>
      <c r="IE199" t="s">
        <v>457</v>
      </c>
      <c r="IF199" t="s">
        <v>896</v>
      </c>
      <c r="IG199" t="s">
        <v>2472</v>
      </c>
    </row>
    <row r="200" spans="1:241" hidden="1" x14ac:dyDescent="0.3">
      <c r="A200">
        <v>1864946</v>
      </c>
      <c r="B200" t="s">
        <v>2473</v>
      </c>
      <c r="C200">
        <v>1</v>
      </c>
      <c r="E200" t="s">
        <v>3306</v>
      </c>
      <c r="F200">
        <v>3</v>
      </c>
      <c r="G200">
        <v>3</v>
      </c>
      <c r="H200">
        <v>1</v>
      </c>
      <c r="I200">
        <v>2019</v>
      </c>
      <c r="J200" s="3">
        <v>2.0299999999999998</v>
      </c>
      <c r="K200" s="3">
        <v>2.23</v>
      </c>
      <c r="L200">
        <f t="shared" si="57"/>
        <v>1</v>
      </c>
      <c r="M200">
        <v>2020</v>
      </c>
      <c r="N200">
        <f t="shared" si="58"/>
        <v>0</v>
      </c>
      <c r="O200">
        <v>1</v>
      </c>
      <c r="P200">
        <f t="shared" si="59"/>
        <v>0</v>
      </c>
      <c r="Q200">
        <f t="shared" si="75"/>
        <v>0</v>
      </c>
      <c r="R200">
        <f t="shared" si="60"/>
        <v>0</v>
      </c>
      <c r="S200">
        <f t="shared" si="61"/>
        <v>0</v>
      </c>
      <c r="T200">
        <v>0</v>
      </c>
      <c r="U200">
        <f t="shared" si="62"/>
        <v>3</v>
      </c>
      <c r="V200">
        <f t="shared" si="63"/>
        <v>1</v>
      </c>
      <c r="W200">
        <f t="shared" si="64"/>
        <v>0</v>
      </c>
      <c r="X200">
        <f t="shared" si="65"/>
        <v>0</v>
      </c>
      <c r="Y200">
        <f t="shared" si="66"/>
        <v>6</v>
      </c>
      <c r="Z200">
        <v>6</v>
      </c>
      <c r="AA200">
        <f t="shared" si="67"/>
        <v>1</v>
      </c>
      <c r="AB200">
        <f t="shared" si="68"/>
        <v>1</v>
      </c>
      <c r="AC200">
        <f t="shared" si="69"/>
        <v>0</v>
      </c>
      <c r="AD200">
        <f t="shared" si="70"/>
        <v>0</v>
      </c>
      <c r="AE200">
        <f t="shared" si="71"/>
        <v>0</v>
      </c>
      <c r="AF200">
        <f t="shared" si="72"/>
        <v>0</v>
      </c>
      <c r="AG200">
        <f t="shared" si="73"/>
        <v>0</v>
      </c>
      <c r="AH200">
        <f t="shared" si="74"/>
        <v>0</v>
      </c>
      <c r="AI200" t="s">
        <v>250</v>
      </c>
      <c r="AJ200" t="s">
        <v>292</v>
      </c>
      <c r="AM200" t="s">
        <v>842</v>
      </c>
      <c r="AN200" t="s">
        <v>2474</v>
      </c>
      <c r="AO200" t="s">
        <v>1900</v>
      </c>
      <c r="AP200" t="s">
        <v>1269</v>
      </c>
      <c r="AQ200" t="s">
        <v>1043</v>
      </c>
      <c r="AR200" t="s">
        <v>842</v>
      </c>
      <c r="AS200" t="s">
        <v>1880</v>
      </c>
      <c r="AT200" t="s">
        <v>2475</v>
      </c>
      <c r="AU200" t="s">
        <v>2476</v>
      </c>
      <c r="AV200" t="s">
        <v>1404</v>
      </c>
      <c r="CR200" t="s">
        <v>274</v>
      </c>
      <c r="CS200" t="s">
        <v>274</v>
      </c>
      <c r="CT200" t="s">
        <v>274</v>
      </c>
      <c r="CU200" t="s">
        <v>292</v>
      </c>
      <c r="CV200" t="s">
        <v>292</v>
      </c>
      <c r="CW200" t="s">
        <v>274</v>
      </c>
      <c r="CX200" t="s">
        <v>292</v>
      </c>
      <c r="CY200" t="s">
        <v>324</v>
      </c>
      <c r="CZ200" t="s">
        <v>274</v>
      </c>
      <c r="DA200" t="s">
        <v>274</v>
      </c>
      <c r="EW200">
        <v>3</v>
      </c>
      <c r="EX200" t="s">
        <v>278</v>
      </c>
      <c r="EY200" t="s">
        <v>258</v>
      </c>
      <c r="EZ200" t="s">
        <v>258</v>
      </c>
      <c r="FR200" t="s">
        <v>903</v>
      </c>
      <c r="FS200" t="s">
        <v>259</v>
      </c>
      <c r="FT200">
        <v>2</v>
      </c>
      <c r="GL200" t="s">
        <v>262</v>
      </c>
      <c r="GM200" t="s">
        <v>259</v>
      </c>
      <c r="GN200" t="s">
        <v>302</v>
      </c>
      <c r="HF200" t="s">
        <v>590</v>
      </c>
      <c r="HG200" t="s">
        <v>485</v>
      </c>
      <c r="HH200" t="s">
        <v>740</v>
      </c>
      <c r="HZ200" t="s">
        <v>2475</v>
      </c>
      <c r="IA200" t="s">
        <v>2476</v>
      </c>
      <c r="IB200" t="s">
        <v>2477</v>
      </c>
    </row>
    <row r="201" spans="1:241" hidden="1" x14ac:dyDescent="0.3">
      <c r="A201">
        <v>968054</v>
      </c>
      <c r="B201" t="s">
        <v>2478</v>
      </c>
      <c r="D201">
        <v>1</v>
      </c>
      <c r="E201" t="s">
        <v>3314</v>
      </c>
      <c r="F201">
        <v>5</v>
      </c>
      <c r="G201">
        <v>3</v>
      </c>
      <c r="H201">
        <v>0</v>
      </c>
      <c r="I201">
        <v>2018</v>
      </c>
      <c r="J201" s="3">
        <v>22.88</v>
      </c>
      <c r="K201">
        <v>25</v>
      </c>
      <c r="L201">
        <f t="shared" si="57"/>
        <v>1</v>
      </c>
      <c r="M201">
        <v>2019</v>
      </c>
      <c r="N201">
        <f t="shared" si="58"/>
        <v>0</v>
      </c>
      <c r="O201">
        <v>0</v>
      </c>
      <c r="P201">
        <f t="shared" si="59"/>
        <v>0</v>
      </c>
      <c r="Q201">
        <f t="shared" si="75"/>
        <v>0</v>
      </c>
      <c r="R201">
        <f t="shared" si="60"/>
        <v>6</v>
      </c>
      <c r="S201">
        <f t="shared" si="61"/>
        <v>0</v>
      </c>
      <c r="T201">
        <v>6</v>
      </c>
      <c r="U201">
        <f t="shared" si="62"/>
        <v>3</v>
      </c>
      <c r="V201">
        <f t="shared" si="63"/>
        <v>2</v>
      </c>
      <c r="W201">
        <f t="shared" si="64"/>
        <v>1</v>
      </c>
      <c r="X201">
        <f t="shared" si="65"/>
        <v>0</v>
      </c>
      <c r="Y201">
        <f t="shared" si="66"/>
        <v>14</v>
      </c>
      <c r="Z201">
        <v>15</v>
      </c>
      <c r="AA201">
        <f t="shared" si="67"/>
        <v>1</v>
      </c>
      <c r="AB201">
        <f t="shared" si="68"/>
        <v>1</v>
      </c>
      <c r="AC201">
        <f t="shared" si="69"/>
        <v>1</v>
      </c>
      <c r="AD201">
        <f t="shared" si="70"/>
        <v>0</v>
      </c>
      <c r="AE201">
        <f t="shared" si="71"/>
        <v>0</v>
      </c>
      <c r="AF201">
        <f t="shared" si="72"/>
        <v>0</v>
      </c>
      <c r="AG201">
        <f t="shared" si="73"/>
        <v>0</v>
      </c>
      <c r="AH201">
        <f t="shared" si="74"/>
        <v>0</v>
      </c>
      <c r="AI201" t="s">
        <v>366</v>
      </c>
      <c r="AJ201" t="s">
        <v>250</v>
      </c>
      <c r="AK201" t="s">
        <v>292</v>
      </c>
      <c r="AM201" t="s">
        <v>2479</v>
      </c>
      <c r="AN201" t="s">
        <v>972</v>
      </c>
      <c r="AO201" t="s">
        <v>1113</v>
      </c>
      <c r="AP201" t="s">
        <v>2480</v>
      </c>
      <c r="AQ201" t="s">
        <v>2481</v>
      </c>
      <c r="AR201" t="s">
        <v>2482</v>
      </c>
      <c r="AS201" t="s">
        <v>1489</v>
      </c>
      <c r="AT201" t="s">
        <v>2483</v>
      </c>
      <c r="AU201" t="s">
        <v>2484</v>
      </c>
      <c r="AV201" t="s">
        <v>2485</v>
      </c>
      <c r="AW201" t="s">
        <v>2486</v>
      </c>
      <c r="AX201" t="s">
        <v>2487</v>
      </c>
      <c r="AY201" t="s">
        <v>1539</v>
      </c>
      <c r="AZ201" t="s">
        <v>2488</v>
      </c>
      <c r="BA201" t="s">
        <v>2489</v>
      </c>
      <c r="BB201" t="s">
        <v>2490</v>
      </c>
      <c r="BC201" t="s">
        <v>2491</v>
      </c>
      <c r="BD201" t="s">
        <v>2492</v>
      </c>
      <c r="BE201" t="s">
        <v>2493</v>
      </c>
      <c r="BF201" t="s">
        <v>2494</v>
      </c>
      <c r="BG201" t="s">
        <v>2495</v>
      </c>
      <c r="BH201" t="s">
        <v>2496</v>
      </c>
      <c r="BI201" t="s">
        <v>2497</v>
      </c>
      <c r="BJ201" t="s">
        <v>2498</v>
      </c>
      <c r="BK201" t="s">
        <v>2499</v>
      </c>
      <c r="BL201" t="s">
        <v>2500</v>
      </c>
      <c r="BM201" t="s">
        <v>2501</v>
      </c>
      <c r="CR201" t="s">
        <v>292</v>
      </c>
      <c r="CS201" t="s">
        <v>292</v>
      </c>
      <c r="CT201" t="s">
        <v>274</v>
      </c>
      <c r="CU201" t="s">
        <v>274</v>
      </c>
      <c r="CV201" t="s">
        <v>256</v>
      </c>
      <c r="CW201" t="s">
        <v>274</v>
      </c>
      <c r="CX201" t="s">
        <v>292</v>
      </c>
      <c r="CY201" t="s">
        <v>372</v>
      </c>
      <c r="CZ201" t="s">
        <v>274</v>
      </c>
      <c r="DA201" t="s">
        <v>274</v>
      </c>
      <c r="DB201" t="s">
        <v>274</v>
      </c>
      <c r="DC201" t="s">
        <v>274</v>
      </c>
      <c r="DD201" t="s">
        <v>374</v>
      </c>
      <c r="DE201" t="s">
        <v>274</v>
      </c>
      <c r="DF201" t="s">
        <v>374</v>
      </c>
      <c r="DG201" t="s">
        <v>274</v>
      </c>
      <c r="DH201" t="s">
        <v>374</v>
      </c>
      <c r="DI201" t="s">
        <v>374</v>
      </c>
      <c r="DJ201" t="s">
        <v>274</v>
      </c>
      <c r="DK201" t="s">
        <v>274</v>
      </c>
      <c r="DL201" t="s">
        <v>274</v>
      </c>
      <c r="DM201" t="s">
        <v>374</v>
      </c>
      <c r="DN201" t="s">
        <v>374</v>
      </c>
      <c r="DO201" t="s">
        <v>978</v>
      </c>
      <c r="DP201" t="s">
        <v>323</v>
      </c>
      <c r="DQ201" t="s">
        <v>274</v>
      </c>
      <c r="DR201" t="s">
        <v>372</v>
      </c>
      <c r="EW201">
        <v>7</v>
      </c>
      <c r="EX201" t="s">
        <v>258</v>
      </c>
      <c r="EY201" t="s">
        <v>665</v>
      </c>
      <c r="EZ201" t="s">
        <v>259</v>
      </c>
      <c r="FA201" t="s">
        <v>258</v>
      </c>
      <c r="FB201" t="s">
        <v>258</v>
      </c>
      <c r="FC201" t="s">
        <v>277</v>
      </c>
      <c r="FD201" t="s">
        <v>347</v>
      </c>
      <c r="FR201" t="s">
        <v>259</v>
      </c>
      <c r="FS201" t="s">
        <v>1342</v>
      </c>
      <c r="FT201" t="s">
        <v>979</v>
      </c>
      <c r="FU201" t="s">
        <v>439</v>
      </c>
      <c r="FV201" t="s">
        <v>1852</v>
      </c>
      <c r="FW201" t="s">
        <v>1127</v>
      </c>
      <c r="FX201">
        <v>14</v>
      </c>
      <c r="GL201" t="s">
        <v>259</v>
      </c>
      <c r="GM201" t="s">
        <v>262</v>
      </c>
      <c r="GN201" t="s">
        <v>302</v>
      </c>
      <c r="GO201" t="s">
        <v>262</v>
      </c>
      <c r="GP201" t="s">
        <v>262</v>
      </c>
      <c r="GQ201" t="s">
        <v>262</v>
      </c>
      <c r="GR201" t="s">
        <v>262</v>
      </c>
      <c r="HF201" s="5" t="s">
        <v>1024</v>
      </c>
      <c r="HG201" s="5">
        <v>43525</v>
      </c>
      <c r="HH201" t="s">
        <v>611</v>
      </c>
      <c r="HI201" t="s">
        <v>476</v>
      </c>
      <c r="HJ201" s="5">
        <v>44501</v>
      </c>
      <c r="HK201" s="5">
        <v>44866</v>
      </c>
      <c r="HL201" t="s">
        <v>726</v>
      </c>
      <c r="HZ201" t="s">
        <v>259</v>
      </c>
      <c r="IA201" t="s">
        <v>1489</v>
      </c>
      <c r="IB201" t="s">
        <v>2483</v>
      </c>
      <c r="IC201" t="s">
        <v>2502</v>
      </c>
      <c r="ID201" t="s">
        <v>2503</v>
      </c>
      <c r="IE201" t="s">
        <v>2504</v>
      </c>
      <c r="IF201" t="s">
        <v>2505</v>
      </c>
    </row>
    <row r="202" spans="1:241" hidden="1" x14ac:dyDescent="0.3">
      <c r="A202">
        <v>1742705</v>
      </c>
      <c r="B202" t="s">
        <v>2506</v>
      </c>
      <c r="D202">
        <v>1</v>
      </c>
      <c r="E202" t="s">
        <v>3312</v>
      </c>
      <c r="F202">
        <v>1</v>
      </c>
      <c r="G202">
        <v>1</v>
      </c>
      <c r="H202">
        <v>1</v>
      </c>
      <c r="I202">
        <v>2016</v>
      </c>
      <c r="J202" s="3">
        <v>8.4</v>
      </c>
      <c r="K202" s="3">
        <v>9.18</v>
      </c>
      <c r="L202">
        <f t="shared" si="57"/>
        <v>3</v>
      </c>
      <c r="M202">
        <v>2019</v>
      </c>
      <c r="N202">
        <f t="shared" si="58"/>
        <v>0</v>
      </c>
      <c r="O202">
        <v>1</v>
      </c>
      <c r="P202">
        <f t="shared" si="59"/>
        <v>2</v>
      </c>
      <c r="Q202">
        <f t="shared" si="75"/>
        <v>1</v>
      </c>
      <c r="R202">
        <f t="shared" si="60"/>
        <v>0</v>
      </c>
      <c r="S202">
        <f t="shared" si="61"/>
        <v>0</v>
      </c>
      <c r="T202">
        <v>0</v>
      </c>
      <c r="U202">
        <f t="shared" si="62"/>
        <v>1</v>
      </c>
      <c r="V202">
        <f t="shared" si="63"/>
        <v>1</v>
      </c>
      <c r="W202">
        <f t="shared" si="64"/>
        <v>0</v>
      </c>
      <c r="X202">
        <f t="shared" si="65"/>
        <v>0</v>
      </c>
      <c r="Y202">
        <f t="shared" si="66"/>
        <v>1</v>
      </c>
      <c r="Z202">
        <v>1</v>
      </c>
      <c r="AA202">
        <f t="shared" si="67"/>
        <v>1</v>
      </c>
      <c r="AB202">
        <f t="shared" si="68"/>
        <v>1</v>
      </c>
      <c r="AC202">
        <f t="shared" si="69"/>
        <v>0</v>
      </c>
      <c r="AD202">
        <f t="shared" si="70"/>
        <v>0</v>
      </c>
      <c r="AE202">
        <f t="shared" si="71"/>
        <v>0</v>
      </c>
      <c r="AF202">
        <f t="shared" si="72"/>
        <v>0</v>
      </c>
      <c r="AG202">
        <f t="shared" si="73"/>
        <v>0</v>
      </c>
      <c r="AH202">
        <f t="shared" si="74"/>
        <v>0</v>
      </c>
      <c r="AI202" t="s">
        <v>250</v>
      </c>
      <c r="AJ202" t="s">
        <v>292</v>
      </c>
      <c r="AM202" t="s">
        <v>882</v>
      </c>
      <c r="AN202" t="s">
        <v>335</v>
      </c>
      <c r="AO202" t="s">
        <v>473</v>
      </c>
      <c r="AP202" t="s">
        <v>2507</v>
      </c>
      <c r="AQ202" t="s">
        <v>2508</v>
      </c>
      <c r="CR202" t="s">
        <v>292</v>
      </c>
      <c r="CS202" t="s">
        <v>299</v>
      </c>
      <c r="CT202" t="s">
        <v>274</v>
      </c>
      <c r="CU202" t="s">
        <v>299</v>
      </c>
      <c r="CV202" t="s">
        <v>324</v>
      </c>
      <c r="EW202">
        <v>3</v>
      </c>
      <c r="EX202" t="s">
        <v>278</v>
      </c>
      <c r="EY202" t="s">
        <v>601</v>
      </c>
      <c r="EZ202" t="s">
        <v>277</v>
      </c>
      <c r="FR202" t="s">
        <v>562</v>
      </c>
      <c r="FS202" t="s">
        <v>2509</v>
      </c>
      <c r="FT202" t="s">
        <v>1767</v>
      </c>
      <c r="GL202" t="s">
        <v>302</v>
      </c>
      <c r="GM202" t="s">
        <v>302</v>
      </c>
      <c r="GN202" t="s">
        <v>302</v>
      </c>
      <c r="HF202" t="s">
        <v>329</v>
      </c>
      <c r="HG202" t="s">
        <v>1011</v>
      </c>
      <c r="HH202" t="s">
        <v>952</v>
      </c>
      <c r="HZ202" t="s">
        <v>335</v>
      </c>
      <c r="IA202" t="s">
        <v>473</v>
      </c>
      <c r="IB202" t="s">
        <v>2510</v>
      </c>
    </row>
    <row r="203" spans="1:241" x14ac:dyDescent="0.3">
      <c r="A203">
        <v>1682224</v>
      </c>
      <c r="B203" t="s">
        <v>2511</v>
      </c>
      <c r="C203">
        <v>1</v>
      </c>
      <c r="E203" t="s">
        <v>3306</v>
      </c>
      <c r="F203">
        <v>3</v>
      </c>
      <c r="G203">
        <v>3</v>
      </c>
      <c r="H203">
        <v>0</v>
      </c>
      <c r="I203">
        <v>2017</v>
      </c>
      <c r="J203" s="3">
        <v>4.6500000000000004</v>
      </c>
      <c r="K203" s="3">
        <v>5.08</v>
      </c>
      <c r="L203">
        <f t="shared" si="57"/>
        <v>2</v>
      </c>
      <c r="M203">
        <v>2019</v>
      </c>
      <c r="N203">
        <f>COUNTIFS(CR203:EV203,"=university")</f>
        <v>1</v>
      </c>
      <c r="O203">
        <v>1</v>
      </c>
      <c r="P203">
        <f>COUNTIFS(CR203:EV203,"=*government**")</f>
        <v>1</v>
      </c>
      <c r="Q203">
        <f t="shared" si="75"/>
        <v>1</v>
      </c>
      <c r="R203">
        <f>COUNTIF(CR203:EV203,"*angel*")</f>
        <v>0</v>
      </c>
      <c r="S203">
        <f>COUNTIF(CR203:EV203,"*family_office*")</f>
        <v>0</v>
      </c>
      <c r="T203">
        <v>0</v>
      </c>
      <c r="U203">
        <f>COUNTIF(CR203:EV203,"*accelerator*")</f>
        <v>3</v>
      </c>
      <c r="V203">
        <f>COUNTIF(CR203:EV203,"*corporate*")</f>
        <v>0</v>
      </c>
      <c r="W203">
        <f t="shared" si="64"/>
        <v>0</v>
      </c>
      <c r="X203">
        <f>COUNTIF(CR203:EV203,"*crowdfunding*")</f>
        <v>0</v>
      </c>
      <c r="Y203">
        <f>COUNTIF(CR203:EV203,"*venture_capital*")</f>
        <v>4</v>
      </c>
      <c r="Z203">
        <v>4</v>
      </c>
      <c r="AA203">
        <f t="shared" si="67"/>
        <v>1</v>
      </c>
      <c r="AB203">
        <f t="shared" si="68"/>
        <v>1</v>
      </c>
      <c r="AC203">
        <f t="shared" si="69"/>
        <v>0</v>
      </c>
      <c r="AD203">
        <f t="shared" si="70"/>
        <v>0</v>
      </c>
      <c r="AE203">
        <f t="shared" si="71"/>
        <v>0</v>
      </c>
      <c r="AF203">
        <f t="shared" si="72"/>
        <v>0</v>
      </c>
      <c r="AG203">
        <f t="shared" si="73"/>
        <v>0</v>
      </c>
      <c r="AH203">
        <f t="shared" si="74"/>
        <v>0</v>
      </c>
      <c r="AI203" t="s">
        <v>250</v>
      </c>
      <c r="AJ203" t="s">
        <v>292</v>
      </c>
      <c r="AM203" t="s">
        <v>896</v>
      </c>
      <c r="AN203" t="s">
        <v>675</v>
      </c>
      <c r="AO203" t="s">
        <v>1603</v>
      </c>
      <c r="AP203" t="s">
        <v>1305</v>
      </c>
      <c r="AQ203" t="s">
        <v>369</v>
      </c>
      <c r="AR203" t="s">
        <v>335</v>
      </c>
      <c r="AS203" t="s">
        <v>473</v>
      </c>
      <c r="AT203" t="s">
        <v>1348</v>
      </c>
      <c r="AU203" t="s">
        <v>1404</v>
      </c>
      <c r="AV203" t="s">
        <v>2512</v>
      </c>
      <c r="CR203" t="s">
        <v>292</v>
      </c>
      <c r="CS203" t="s">
        <v>292</v>
      </c>
      <c r="CT203" t="s">
        <v>474</v>
      </c>
      <c r="CU203" t="s">
        <v>254</v>
      </c>
      <c r="CV203" t="s">
        <v>373</v>
      </c>
      <c r="CW203" t="s">
        <v>299</v>
      </c>
      <c r="CX203" t="s">
        <v>274</v>
      </c>
      <c r="CY203" t="s">
        <v>274</v>
      </c>
      <c r="CZ203" t="s">
        <v>274</v>
      </c>
      <c r="DA203" t="s">
        <v>274</v>
      </c>
      <c r="EW203">
        <v>5</v>
      </c>
      <c r="EX203" t="s">
        <v>257</v>
      </c>
      <c r="EY203" t="s">
        <v>278</v>
      </c>
      <c r="EZ203" t="s">
        <v>278</v>
      </c>
      <c r="FA203" t="s">
        <v>601</v>
      </c>
      <c r="FB203" t="s">
        <v>277</v>
      </c>
      <c r="FR203" t="s">
        <v>259</v>
      </c>
      <c r="FS203" t="s">
        <v>281</v>
      </c>
      <c r="FT203" t="s">
        <v>2513</v>
      </c>
      <c r="FU203" t="s">
        <v>493</v>
      </c>
      <c r="FV203" t="s">
        <v>1477</v>
      </c>
      <c r="GL203" t="s">
        <v>259</v>
      </c>
      <c r="GM203" t="s">
        <v>302</v>
      </c>
      <c r="GN203" t="s">
        <v>302</v>
      </c>
      <c r="GO203" t="s">
        <v>302</v>
      </c>
      <c r="GP203" t="s">
        <v>302</v>
      </c>
      <c r="HF203" t="s">
        <v>375</v>
      </c>
      <c r="HG203" s="5">
        <v>43525</v>
      </c>
      <c r="HH203" s="5" t="s">
        <v>358</v>
      </c>
      <c r="HI203" t="s">
        <v>289</v>
      </c>
      <c r="HJ203" t="s">
        <v>755</v>
      </c>
      <c r="HZ203" t="s">
        <v>1305</v>
      </c>
      <c r="IA203" t="s">
        <v>335</v>
      </c>
      <c r="IB203" t="s">
        <v>335</v>
      </c>
      <c r="IC203" t="s">
        <v>473</v>
      </c>
      <c r="ID203" t="s">
        <v>2514</v>
      </c>
    </row>
    <row r="204" spans="1:241" hidden="1" x14ac:dyDescent="0.3">
      <c r="A204">
        <v>1813033</v>
      </c>
      <c r="B204" t="s">
        <v>2515</v>
      </c>
      <c r="D204">
        <v>1</v>
      </c>
      <c r="E204" t="s">
        <v>3304</v>
      </c>
      <c r="F204">
        <v>2</v>
      </c>
      <c r="G204">
        <v>0</v>
      </c>
      <c r="H204">
        <v>0</v>
      </c>
      <c r="I204">
        <v>2018</v>
      </c>
      <c r="J204" s="3">
        <v>2.73</v>
      </c>
      <c r="K204">
        <v>3</v>
      </c>
      <c r="L204">
        <f t="shared" si="57"/>
        <v>4</v>
      </c>
      <c r="M204">
        <v>2022</v>
      </c>
      <c r="N204">
        <f t="shared" si="58"/>
        <v>0</v>
      </c>
      <c r="O204">
        <v>0</v>
      </c>
      <c r="P204">
        <f t="shared" si="59"/>
        <v>0</v>
      </c>
      <c r="Q204">
        <f t="shared" si="75"/>
        <v>0</v>
      </c>
      <c r="R204">
        <f t="shared" si="60"/>
        <v>3</v>
      </c>
      <c r="S204">
        <f t="shared" si="61"/>
        <v>0</v>
      </c>
      <c r="T204">
        <v>3</v>
      </c>
      <c r="U204">
        <f t="shared" si="62"/>
        <v>1</v>
      </c>
      <c r="V204">
        <f t="shared" si="63"/>
        <v>0</v>
      </c>
      <c r="W204">
        <f t="shared" si="64"/>
        <v>0</v>
      </c>
      <c r="X204">
        <f t="shared" si="65"/>
        <v>0</v>
      </c>
      <c r="Y204">
        <f t="shared" si="66"/>
        <v>6</v>
      </c>
      <c r="Z204">
        <v>6</v>
      </c>
      <c r="AA204">
        <f t="shared" si="67"/>
        <v>1</v>
      </c>
      <c r="AB204">
        <f t="shared" si="68"/>
        <v>1</v>
      </c>
      <c r="AC204">
        <f t="shared" si="69"/>
        <v>1</v>
      </c>
      <c r="AD204">
        <f t="shared" si="70"/>
        <v>0</v>
      </c>
      <c r="AE204">
        <f t="shared" si="71"/>
        <v>0</v>
      </c>
      <c r="AF204">
        <f t="shared" si="72"/>
        <v>0</v>
      </c>
      <c r="AG204">
        <f t="shared" si="73"/>
        <v>0</v>
      </c>
      <c r="AH204">
        <f t="shared" si="74"/>
        <v>0</v>
      </c>
      <c r="AI204" t="s">
        <v>366</v>
      </c>
      <c r="AJ204" t="s">
        <v>250</v>
      </c>
      <c r="AK204" t="s">
        <v>292</v>
      </c>
      <c r="AM204" t="s">
        <v>2516</v>
      </c>
      <c r="AN204" t="s">
        <v>811</v>
      </c>
      <c r="AO204" t="s">
        <v>318</v>
      </c>
      <c r="AP204" t="s">
        <v>2517</v>
      </c>
      <c r="AQ204" t="s">
        <v>2518</v>
      </c>
      <c r="AR204" t="s">
        <v>2519</v>
      </c>
      <c r="AS204" t="s">
        <v>2520</v>
      </c>
      <c r="AT204" t="s">
        <v>1450</v>
      </c>
      <c r="AU204" t="s">
        <v>2521</v>
      </c>
      <c r="AV204" t="s">
        <v>2522</v>
      </c>
      <c r="AW204" t="s">
        <v>2523</v>
      </c>
      <c r="CR204" t="s">
        <v>274</v>
      </c>
      <c r="CS204" t="s">
        <v>372</v>
      </c>
      <c r="CT204" t="s">
        <v>292</v>
      </c>
      <c r="CU204" t="s">
        <v>274</v>
      </c>
      <c r="CV204" t="s">
        <v>274</v>
      </c>
      <c r="CW204" t="s">
        <v>374</v>
      </c>
      <c r="CX204" t="s">
        <v>274</v>
      </c>
      <c r="CY204" t="s">
        <v>374</v>
      </c>
      <c r="CZ204" t="s">
        <v>274</v>
      </c>
      <c r="DA204" t="s">
        <v>374</v>
      </c>
      <c r="DB204" t="s">
        <v>274</v>
      </c>
      <c r="EW204">
        <v>3</v>
      </c>
      <c r="EX204" t="s">
        <v>278</v>
      </c>
      <c r="EY204" t="s">
        <v>300</v>
      </c>
      <c r="EZ204" t="s">
        <v>258</v>
      </c>
      <c r="FR204">
        <v>0</v>
      </c>
      <c r="FS204" t="s">
        <v>259</v>
      </c>
      <c r="FT204">
        <v>3</v>
      </c>
      <c r="GL204" t="s">
        <v>263</v>
      </c>
      <c r="GM204" t="s">
        <v>259</v>
      </c>
      <c r="GN204" t="s">
        <v>262</v>
      </c>
      <c r="HF204" t="s">
        <v>430</v>
      </c>
      <c r="HG204" s="5">
        <v>44501</v>
      </c>
      <c r="HH204" t="s">
        <v>304</v>
      </c>
      <c r="HZ204" t="s">
        <v>259</v>
      </c>
      <c r="IA204" t="s">
        <v>318</v>
      </c>
      <c r="IB204" t="s">
        <v>2524</v>
      </c>
    </row>
    <row r="205" spans="1:241" hidden="1" x14ac:dyDescent="0.3">
      <c r="A205">
        <v>871271</v>
      </c>
      <c r="B205" t="s">
        <v>2525</v>
      </c>
      <c r="D205">
        <v>1</v>
      </c>
      <c r="E205" t="s">
        <v>3312</v>
      </c>
      <c r="F205">
        <v>2</v>
      </c>
      <c r="G205">
        <v>0</v>
      </c>
      <c r="H205">
        <v>0</v>
      </c>
      <c r="I205">
        <v>2015</v>
      </c>
      <c r="J205" s="3">
        <v>13</v>
      </c>
      <c r="K205" s="3">
        <v>14.3</v>
      </c>
      <c r="L205">
        <f t="shared" si="57"/>
        <v>1</v>
      </c>
      <c r="M205">
        <v>2016</v>
      </c>
      <c r="N205">
        <f>COUNTIFS(CQ205:EV205,"=university")</f>
        <v>0</v>
      </c>
      <c r="O205">
        <v>0</v>
      </c>
      <c r="P205">
        <f>COUNTIFS(CQ205:EV205,"=*government**")</f>
        <v>2</v>
      </c>
      <c r="Q205">
        <f t="shared" si="75"/>
        <v>1</v>
      </c>
      <c r="R205">
        <f>COUNTIF(CQ205:EV205,"*angel*")</f>
        <v>0</v>
      </c>
      <c r="S205">
        <f>COUNTIF(CQ205:EV205,"*family_office*")</f>
        <v>0</v>
      </c>
      <c r="T205">
        <v>0</v>
      </c>
      <c r="U205">
        <f>COUNTIF(CQ205:EV205,"*accelerator*")</f>
        <v>1</v>
      </c>
      <c r="V205">
        <f>COUNTIF(CQ205:EV205,"*corporate*")</f>
        <v>2</v>
      </c>
      <c r="W205">
        <f t="shared" si="64"/>
        <v>1</v>
      </c>
      <c r="X205">
        <f>COUNTIF(CQ205:EV205,"*crowdfunding*")</f>
        <v>0</v>
      </c>
      <c r="Y205">
        <f>COUNTIF(CQ205:EV205,"*venture_capital*")</f>
        <v>3</v>
      </c>
      <c r="Z205">
        <v>4</v>
      </c>
      <c r="AA205">
        <f t="shared" si="67"/>
        <v>1</v>
      </c>
      <c r="AB205">
        <f t="shared" si="68"/>
        <v>0</v>
      </c>
      <c r="AC205">
        <f t="shared" si="69"/>
        <v>0</v>
      </c>
      <c r="AD205">
        <f t="shared" si="70"/>
        <v>0</v>
      </c>
      <c r="AE205">
        <f t="shared" si="71"/>
        <v>0</v>
      </c>
      <c r="AF205">
        <f t="shared" si="72"/>
        <v>0</v>
      </c>
      <c r="AG205">
        <f t="shared" si="73"/>
        <v>0</v>
      </c>
      <c r="AH205">
        <f t="shared" si="74"/>
        <v>0</v>
      </c>
      <c r="AI205" t="s">
        <v>250</v>
      </c>
      <c r="AM205" t="s">
        <v>2526</v>
      </c>
      <c r="AN205" t="s">
        <v>312</v>
      </c>
      <c r="AO205" t="s">
        <v>315</v>
      </c>
      <c r="AP205" t="s">
        <v>1793</v>
      </c>
      <c r="AQ205" t="s">
        <v>335</v>
      </c>
      <c r="AR205" t="s">
        <v>1379</v>
      </c>
      <c r="AS205" t="s">
        <v>2527</v>
      </c>
      <c r="AT205" t="s">
        <v>1100</v>
      </c>
      <c r="AU205" t="s">
        <v>2528</v>
      </c>
      <c r="AV205" t="s">
        <v>1983</v>
      </c>
      <c r="CR205" t="s">
        <v>274</v>
      </c>
      <c r="CS205" t="s">
        <v>274</v>
      </c>
      <c r="CT205" t="s">
        <v>292</v>
      </c>
      <c r="CU205" t="s">
        <v>1796</v>
      </c>
      <c r="CV205" t="s">
        <v>299</v>
      </c>
      <c r="CW205" t="s">
        <v>299</v>
      </c>
      <c r="CX205" t="s">
        <v>324</v>
      </c>
      <c r="CY205" t="s">
        <v>273</v>
      </c>
      <c r="CZ205" t="s">
        <v>324</v>
      </c>
      <c r="DA205" t="s">
        <v>256</v>
      </c>
      <c r="EW205">
        <v>4</v>
      </c>
      <c r="EX205" t="s">
        <v>258</v>
      </c>
      <c r="EY205" t="s">
        <v>278</v>
      </c>
      <c r="EZ205" t="s">
        <v>278</v>
      </c>
      <c r="FA205" t="s">
        <v>277</v>
      </c>
      <c r="FR205">
        <v>2</v>
      </c>
      <c r="FS205" t="s">
        <v>2168</v>
      </c>
      <c r="FT205" t="s">
        <v>526</v>
      </c>
      <c r="FU205">
        <v>5</v>
      </c>
      <c r="GL205" t="s">
        <v>302</v>
      </c>
      <c r="GM205" t="s">
        <v>302</v>
      </c>
      <c r="GN205" t="s">
        <v>302</v>
      </c>
      <c r="GO205" t="s">
        <v>302</v>
      </c>
      <c r="HF205" t="s">
        <v>709</v>
      </c>
      <c r="HG205" s="5" t="s">
        <v>429</v>
      </c>
      <c r="HH205" s="5">
        <v>43405</v>
      </c>
      <c r="HI205" t="s">
        <v>377</v>
      </c>
      <c r="HZ205" t="s">
        <v>1793</v>
      </c>
      <c r="IA205" t="s">
        <v>335</v>
      </c>
      <c r="IB205" t="s">
        <v>1379</v>
      </c>
      <c r="IC205" t="s">
        <v>2529</v>
      </c>
    </row>
    <row r="206" spans="1:241" hidden="1" x14ac:dyDescent="0.3">
      <c r="A206">
        <v>1687310</v>
      </c>
      <c r="B206" t="s">
        <v>2530</v>
      </c>
      <c r="C206">
        <v>1</v>
      </c>
      <c r="E206" t="s">
        <v>3320</v>
      </c>
      <c r="F206">
        <v>1</v>
      </c>
      <c r="G206">
        <v>1</v>
      </c>
      <c r="H206">
        <v>0</v>
      </c>
      <c r="I206">
        <v>2018</v>
      </c>
      <c r="J206" s="3">
        <v>2.46</v>
      </c>
      <c r="K206" s="3">
        <v>2.71</v>
      </c>
      <c r="L206">
        <f t="shared" si="57"/>
        <v>4</v>
      </c>
      <c r="M206">
        <v>2022</v>
      </c>
      <c r="N206">
        <f t="shared" si="58"/>
        <v>0</v>
      </c>
      <c r="O206">
        <v>0</v>
      </c>
      <c r="P206">
        <f t="shared" si="59"/>
        <v>2</v>
      </c>
      <c r="Q206">
        <f t="shared" si="75"/>
        <v>1</v>
      </c>
      <c r="R206">
        <f t="shared" si="60"/>
        <v>0</v>
      </c>
      <c r="S206">
        <f t="shared" si="61"/>
        <v>0</v>
      </c>
      <c r="T206">
        <v>0</v>
      </c>
      <c r="U206">
        <f t="shared" si="62"/>
        <v>2</v>
      </c>
      <c r="V206">
        <f t="shared" si="63"/>
        <v>1</v>
      </c>
      <c r="W206">
        <f t="shared" si="64"/>
        <v>0</v>
      </c>
      <c r="X206">
        <f t="shared" si="65"/>
        <v>0</v>
      </c>
      <c r="Y206">
        <f t="shared" si="66"/>
        <v>1</v>
      </c>
      <c r="Z206">
        <v>0</v>
      </c>
      <c r="AA206">
        <f t="shared" si="67"/>
        <v>0</v>
      </c>
      <c r="AB206">
        <f t="shared" si="68"/>
        <v>1</v>
      </c>
      <c r="AC206">
        <f t="shared" si="69"/>
        <v>0</v>
      </c>
      <c r="AD206">
        <f t="shared" si="70"/>
        <v>0</v>
      </c>
      <c r="AE206">
        <f t="shared" si="71"/>
        <v>0</v>
      </c>
      <c r="AF206">
        <f t="shared" si="72"/>
        <v>0</v>
      </c>
      <c r="AG206">
        <f t="shared" si="73"/>
        <v>0</v>
      </c>
      <c r="AH206">
        <f t="shared" si="74"/>
        <v>0</v>
      </c>
      <c r="AI206" t="s">
        <v>292</v>
      </c>
      <c r="AM206" t="s">
        <v>1269</v>
      </c>
      <c r="AN206" t="s">
        <v>1270</v>
      </c>
      <c r="AO206" t="s">
        <v>2531</v>
      </c>
      <c r="AP206" t="s">
        <v>335</v>
      </c>
      <c r="AQ206" t="s">
        <v>473</v>
      </c>
      <c r="AR206" t="s">
        <v>2532</v>
      </c>
      <c r="CR206" t="s">
        <v>292</v>
      </c>
      <c r="CS206" t="s">
        <v>324</v>
      </c>
      <c r="CT206" t="s">
        <v>292</v>
      </c>
      <c r="CU206" t="s">
        <v>299</v>
      </c>
      <c r="CV206" t="s">
        <v>274</v>
      </c>
      <c r="CW206" t="s">
        <v>299</v>
      </c>
      <c r="EW206">
        <v>3</v>
      </c>
      <c r="EX206" t="s">
        <v>278</v>
      </c>
      <c r="EY206" t="s">
        <v>277</v>
      </c>
      <c r="EZ206" t="s">
        <v>278</v>
      </c>
      <c r="FR206" t="s">
        <v>2168</v>
      </c>
      <c r="FS206" t="s">
        <v>259</v>
      </c>
      <c r="FT206" t="s">
        <v>259</v>
      </c>
      <c r="GL206" t="s">
        <v>302</v>
      </c>
      <c r="GM206" t="s">
        <v>259</v>
      </c>
      <c r="GN206" t="s">
        <v>259</v>
      </c>
      <c r="HF206" t="s">
        <v>755</v>
      </c>
      <c r="HG206" t="s">
        <v>755</v>
      </c>
      <c r="HH206" t="s">
        <v>564</v>
      </c>
      <c r="HZ206" t="s">
        <v>335</v>
      </c>
      <c r="IA206" t="s">
        <v>473</v>
      </c>
      <c r="IB206" t="s">
        <v>2532</v>
      </c>
    </row>
    <row r="207" spans="1:241" hidden="1" x14ac:dyDescent="0.3">
      <c r="A207">
        <v>985089</v>
      </c>
      <c r="B207" t="s">
        <v>2533</v>
      </c>
      <c r="C207">
        <v>1</v>
      </c>
      <c r="E207" t="s">
        <v>3318</v>
      </c>
      <c r="F207">
        <v>2</v>
      </c>
      <c r="G207">
        <v>2</v>
      </c>
      <c r="H207">
        <v>0</v>
      </c>
      <c r="I207">
        <v>2017</v>
      </c>
      <c r="J207" s="3">
        <v>9.4</v>
      </c>
      <c r="K207" s="3">
        <v>10.27</v>
      </c>
      <c r="L207">
        <f t="shared" si="57"/>
        <v>3</v>
      </c>
      <c r="M207">
        <v>2020</v>
      </c>
      <c r="N207">
        <f t="shared" si="58"/>
        <v>0</v>
      </c>
      <c r="O207">
        <v>1</v>
      </c>
      <c r="P207">
        <f t="shared" si="59"/>
        <v>0</v>
      </c>
      <c r="Q207">
        <f t="shared" si="75"/>
        <v>0</v>
      </c>
      <c r="R207">
        <f t="shared" si="60"/>
        <v>2</v>
      </c>
      <c r="S207">
        <f t="shared" si="61"/>
        <v>0</v>
      </c>
      <c r="T207">
        <v>2</v>
      </c>
      <c r="U207">
        <f t="shared" si="62"/>
        <v>2</v>
      </c>
      <c r="V207">
        <f t="shared" si="63"/>
        <v>6</v>
      </c>
      <c r="W207">
        <f t="shared" si="64"/>
        <v>0</v>
      </c>
      <c r="X207">
        <f t="shared" si="65"/>
        <v>0</v>
      </c>
      <c r="Y207">
        <f t="shared" si="66"/>
        <v>4</v>
      </c>
      <c r="Z207">
        <v>3</v>
      </c>
      <c r="AA207">
        <f t="shared" si="67"/>
        <v>1</v>
      </c>
      <c r="AB207">
        <f t="shared" si="68"/>
        <v>1</v>
      </c>
      <c r="AC207">
        <f t="shared" si="69"/>
        <v>1</v>
      </c>
      <c r="AD207">
        <f t="shared" si="70"/>
        <v>0</v>
      </c>
      <c r="AE207">
        <f t="shared" si="71"/>
        <v>0</v>
      </c>
      <c r="AF207">
        <f t="shared" si="72"/>
        <v>0</v>
      </c>
      <c r="AG207">
        <f t="shared" si="73"/>
        <v>0</v>
      </c>
      <c r="AH207">
        <f t="shared" si="74"/>
        <v>0</v>
      </c>
      <c r="AI207" t="s">
        <v>366</v>
      </c>
      <c r="AJ207" t="s">
        <v>250</v>
      </c>
      <c r="AK207" t="s">
        <v>292</v>
      </c>
      <c r="AM207" t="s">
        <v>520</v>
      </c>
      <c r="AN207" t="s">
        <v>2534</v>
      </c>
      <c r="AO207" t="s">
        <v>2535</v>
      </c>
      <c r="AP207" t="s">
        <v>2536</v>
      </c>
      <c r="AQ207" t="s">
        <v>2537</v>
      </c>
      <c r="AR207" t="s">
        <v>1054</v>
      </c>
      <c r="AS207" t="s">
        <v>2538</v>
      </c>
      <c r="AT207" t="s">
        <v>2539</v>
      </c>
      <c r="AU207" t="s">
        <v>2540</v>
      </c>
      <c r="AV207" t="s">
        <v>2541</v>
      </c>
      <c r="AW207" t="s">
        <v>2542</v>
      </c>
      <c r="AX207" t="s">
        <v>2543</v>
      </c>
      <c r="AY207" t="s">
        <v>2544</v>
      </c>
      <c r="CR207" t="s">
        <v>292</v>
      </c>
      <c r="CS207" t="s">
        <v>978</v>
      </c>
      <c r="CT207" t="s">
        <v>323</v>
      </c>
      <c r="CU207" t="s">
        <v>274</v>
      </c>
      <c r="CV207" t="s">
        <v>274</v>
      </c>
      <c r="CW207" t="s">
        <v>292</v>
      </c>
      <c r="CX207" t="s">
        <v>324</v>
      </c>
      <c r="CY207" t="s">
        <v>324</v>
      </c>
      <c r="CZ207" t="s">
        <v>374</v>
      </c>
      <c r="DA207" t="s">
        <v>324</v>
      </c>
      <c r="DB207" t="s">
        <v>374</v>
      </c>
      <c r="DC207" t="s">
        <v>324</v>
      </c>
      <c r="DD207" t="s">
        <v>274</v>
      </c>
      <c r="EW207">
        <v>5</v>
      </c>
      <c r="EX207" t="s">
        <v>258</v>
      </c>
      <c r="EY207" t="s">
        <v>258</v>
      </c>
      <c r="EZ207" t="s">
        <v>258</v>
      </c>
      <c r="FA207" t="s">
        <v>665</v>
      </c>
      <c r="FB207" t="s">
        <v>277</v>
      </c>
      <c r="FR207" t="s">
        <v>259</v>
      </c>
      <c r="FS207" t="s">
        <v>1863</v>
      </c>
      <c r="FT207" t="s">
        <v>2545</v>
      </c>
      <c r="FU207" t="s">
        <v>259</v>
      </c>
      <c r="FV207" t="s">
        <v>2546</v>
      </c>
      <c r="GL207" t="s">
        <v>259</v>
      </c>
      <c r="GM207" t="s">
        <v>302</v>
      </c>
      <c r="GN207" t="s">
        <v>302</v>
      </c>
      <c r="GO207" t="s">
        <v>259</v>
      </c>
      <c r="GP207" t="s">
        <v>302</v>
      </c>
      <c r="HF207" s="5" t="s">
        <v>747</v>
      </c>
      <c r="HG207" s="5">
        <v>44136</v>
      </c>
      <c r="HH207" s="5" t="s">
        <v>447</v>
      </c>
      <c r="HI207" s="5">
        <v>44652</v>
      </c>
      <c r="HJ207" s="5">
        <v>45231</v>
      </c>
      <c r="HZ207" t="s">
        <v>2547</v>
      </c>
      <c r="IA207" t="s">
        <v>2548</v>
      </c>
      <c r="IB207" t="s">
        <v>2549</v>
      </c>
      <c r="IC207" t="s">
        <v>2542</v>
      </c>
      <c r="ID207" t="s">
        <v>2550</v>
      </c>
    </row>
    <row r="208" spans="1:241" hidden="1" x14ac:dyDescent="0.3">
      <c r="A208">
        <v>3148652</v>
      </c>
      <c r="B208" t="s">
        <v>2551</v>
      </c>
      <c r="D208">
        <v>1</v>
      </c>
      <c r="E208" t="s">
        <v>3312</v>
      </c>
      <c r="F208">
        <v>2</v>
      </c>
      <c r="G208">
        <v>0</v>
      </c>
      <c r="H208">
        <v>0</v>
      </c>
      <c r="I208">
        <v>2021</v>
      </c>
      <c r="J208" s="3">
        <v>1.2</v>
      </c>
      <c r="K208" s="3">
        <v>1.31</v>
      </c>
      <c r="L208">
        <f t="shared" si="57"/>
        <v>1</v>
      </c>
      <c r="M208">
        <v>2022</v>
      </c>
      <c r="N208">
        <f t="shared" si="58"/>
        <v>0</v>
      </c>
      <c r="O208">
        <v>1</v>
      </c>
      <c r="P208">
        <f t="shared" si="59"/>
        <v>1</v>
      </c>
      <c r="Q208">
        <f>COUNTIFS(AM208:CQ208,"=*European Innovation Council*")</f>
        <v>0</v>
      </c>
      <c r="R208">
        <f t="shared" si="60"/>
        <v>0</v>
      </c>
      <c r="S208">
        <f t="shared" si="61"/>
        <v>0</v>
      </c>
      <c r="T208">
        <v>0</v>
      </c>
      <c r="U208">
        <f t="shared" si="62"/>
        <v>4</v>
      </c>
      <c r="V208">
        <f t="shared" si="63"/>
        <v>0</v>
      </c>
      <c r="W208">
        <f t="shared" si="64"/>
        <v>0</v>
      </c>
      <c r="X208">
        <f t="shared" si="65"/>
        <v>0</v>
      </c>
      <c r="Y208">
        <f t="shared" si="66"/>
        <v>1</v>
      </c>
      <c r="Z208">
        <v>1</v>
      </c>
      <c r="AA208">
        <f t="shared" si="67"/>
        <v>1</v>
      </c>
      <c r="AB208">
        <f t="shared" si="68"/>
        <v>1</v>
      </c>
      <c r="AC208">
        <f t="shared" si="69"/>
        <v>0</v>
      </c>
      <c r="AD208">
        <f t="shared" si="70"/>
        <v>0</v>
      </c>
      <c r="AE208">
        <f t="shared" si="71"/>
        <v>0</v>
      </c>
      <c r="AF208">
        <f t="shared" si="72"/>
        <v>0</v>
      </c>
      <c r="AG208">
        <f t="shared" si="73"/>
        <v>0</v>
      </c>
      <c r="AH208">
        <f t="shared" si="74"/>
        <v>0</v>
      </c>
      <c r="AI208" t="s">
        <v>250</v>
      </c>
      <c r="AJ208" t="s">
        <v>292</v>
      </c>
      <c r="AM208" t="s">
        <v>499</v>
      </c>
      <c r="AN208" t="s">
        <v>881</v>
      </c>
      <c r="AO208" t="s">
        <v>504</v>
      </c>
      <c r="AP208" t="s">
        <v>673</v>
      </c>
      <c r="AQ208" t="s">
        <v>296</v>
      </c>
      <c r="AR208" t="s">
        <v>297</v>
      </c>
      <c r="CR208" t="s">
        <v>292</v>
      </c>
      <c r="CS208" t="s">
        <v>292</v>
      </c>
      <c r="CT208" t="s">
        <v>274</v>
      </c>
      <c r="CU208" t="s">
        <v>292</v>
      </c>
      <c r="CV208" t="s">
        <v>299</v>
      </c>
      <c r="CW208" t="s">
        <v>292</v>
      </c>
      <c r="EW208">
        <v>2</v>
      </c>
      <c r="EX208" t="s">
        <v>258</v>
      </c>
      <c r="EY208" t="s">
        <v>300</v>
      </c>
      <c r="FR208" t="s">
        <v>667</v>
      </c>
      <c r="FS208" t="s">
        <v>586</v>
      </c>
      <c r="GL208" t="s">
        <v>302</v>
      </c>
      <c r="GM208" t="s">
        <v>302</v>
      </c>
      <c r="HF208" t="s">
        <v>741</v>
      </c>
      <c r="HG208" t="s">
        <v>564</v>
      </c>
      <c r="HZ208" t="s">
        <v>259</v>
      </c>
      <c r="IA208" t="s">
        <v>307</v>
      </c>
    </row>
    <row r="209" spans="1:244" hidden="1" x14ac:dyDescent="0.3">
      <c r="A209">
        <v>1764037</v>
      </c>
      <c r="B209" t="s">
        <v>2552</v>
      </c>
      <c r="C209">
        <v>1</v>
      </c>
      <c r="E209" t="s">
        <v>3306</v>
      </c>
      <c r="F209">
        <v>3</v>
      </c>
      <c r="G209">
        <v>3</v>
      </c>
      <c r="H209">
        <v>3</v>
      </c>
      <c r="I209">
        <v>2018</v>
      </c>
      <c r="J209" s="3">
        <v>4.9000000000000004</v>
      </c>
      <c r="K209" s="3">
        <v>5.39</v>
      </c>
      <c r="L209">
        <f t="shared" si="57"/>
        <v>5</v>
      </c>
      <c r="M209">
        <v>2023</v>
      </c>
      <c r="N209">
        <f t="shared" si="58"/>
        <v>0</v>
      </c>
      <c r="O209">
        <v>1</v>
      </c>
      <c r="P209">
        <f t="shared" si="59"/>
        <v>0</v>
      </c>
      <c r="Q209">
        <f t="shared" si="75"/>
        <v>0</v>
      </c>
      <c r="R209">
        <f t="shared" si="60"/>
        <v>8</v>
      </c>
      <c r="S209">
        <f t="shared" si="61"/>
        <v>1</v>
      </c>
      <c r="T209">
        <v>5</v>
      </c>
      <c r="U209">
        <f t="shared" si="62"/>
        <v>4</v>
      </c>
      <c r="V209">
        <f t="shared" si="63"/>
        <v>1</v>
      </c>
      <c r="W209">
        <f t="shared" si="64"/>
        <v>0</v>
      </c>
      <c r="X209">
        <f t="shared" si="65"/>
        <v>0</v>
      </c>
      <c r="Y209">
        <f t="shared" si="66"/>
        <v>4</v>
      </c>
      <c r="Z209">
        <v>6</v>
      </c>
      <c r="AA209">
        <f t="shared" si="67"/>
        <v>1</v>
      </c>
      <c r="AB209">
        <f t="shared" si="68"/>
        <v>1</v>
      </c>
      <c r="AC209">
        <f t="shared" si="69"/>
        <v>1</v>
      </c>
      <c r="AD209">
        <f t="shared" si="70"/>
        <v>0</v>
      </c>
      <c r="AE209">
        <f t="shared" si="71"/>
        <v>0</v>
      </c>
      <c r="AF209">
        <f t="shared" si="72"/>
        <v>0</v>
      </c>
      <c r="AG209">
        <f t="shared" si="73"/>
        <v>0</v>
      </c>
      <c r="AH209">
        <f t="shared" si="74"/>
        <v>0</v>
      </c>
      <c r="AI209" t="s">
        <v>366</v>
      </c>
      <c r="AJ209" t="s">
        <v>250</v>
      </c>
      <c r="AK209" t="s">
        <v>292</v>
      </c>
      <c r="AM209" t="s">
        <v>2553</v>
      </c>
      <c r="AN209" t="s">
        <v>675</v>
      </c>
      <c r="AO209" t="s">
        <v>2554</v>
      </c>
      <c r="AP209" t="s">
        <v>1326</v>
      </c>
      <c r="AQ209" t="s">
        <v>1603</v>
      </c>
      <c r="AR209" t="s">
        <v>369</v>
      </c>
      <c r="AS209" t="s">
        <v>2555</v>
      </c>
      <c r="AT209" t="s">
        <v>2556</v>
      </c>
      <c r="AU209" t="s">
        <v>2557</v>
      </c>
      <c r="AV209" t="s">
        <v>2558</v>
      </c>
      <c r="AW209" t="s">
        <v>2559</v>
      </c>
      <c r="AX209" t="s">
        <v>2560</v>
      </c>
      <c r="AY209" t="s">
        <v>1242</v>
      </c>
      <c r="AZ209" t="s">
        <v>2561</v>
      </c>
      <c r="BA209" t="s">
        <v>2562</v>
      </c>
      <c r="BB209" t="s">
        <v>2563</v>
      </c>
      <c r="BC209" t="s">
        <v>2564</v>
      </c>
      <c r="BD209" t="s">
        <v>2565</v>
      </c>
      <c r="BE209" t="s">
        <v>2566</v>
      </c>
      <c r="CR209" t="s">
        <v>292</v>
      </c>
      <c r="CS209" t="s">
        <v>292</v>
      </c>
      <c r="CT209" t="s">
        <v>292</v>
      </c>
      <c r="CU209" t="s">
        <v>324</v>
      </c>
      <c r="CV209" t="s">
        <v>474</v>
      </c>
      <c r="CW209" t="s">
        <v>373</v>
      </c>
      <c r="CX209" t="s">
        <v>274</v>
      </c>
      <c r="CY209" t="s">
        <v>275</v>
      </c>
      <c r="CZ209" t="s">
        <v>274</v>
      </c>
      <c r="DA209" t="s">
        <v>374</v>
      </c>
      <c r="DB209" t="s">
        <v>374</v>
      </c>
      <c r="DC209" t="s">
        <v>374</v>
      </c>
      <c r="DD209" t="s">
        <v>374</v>
      </c>
      <c r="DE209" t="s">
        <v>374</v>
      </c>
      <c r="DF209" t="s">
        <v>374</v>
      </c>
      <c r="DG209" t="s">
        <v>987</v>
      </c>
      <c r="DH209" t="s">
        <v>274</v>
      </c>
      <c r="DI209" t="s">
        <v>2567</v>
      </c>
      <c r="DJ209" t="s">
        <v>374</v>
      </c>
      <c r="EW209">
        <v>2</v>
      </c>
      <c r="EX209" t="s">
        <v>665</v>
      </c>
      <c r="EY209" t="s">
        <v>258</v>
      </c>
      <c r="FR209" t="s">
        <v>259</v>
      </c>
      <c r="FS209" t="s">
        <v>2106</v>
      </c>
      <c r="GL209" t="s">
        <v>259</v>
      </c>
      <c r="GM209" t="s">
        <v>302</v>
      </c>
      <c r="HF209" s="5">
        <v>44256</v>
      </c>
      <c r="HG209" s="5" t="s">
        <v>332</v>
      </c>
      <c r="HZ209" t="s">
        <v>2568</v>
      </c>
      <c r="IA209" t="s">
        <v>2569</v>
      </c>
    </row>
    <row r="210" spans="1:244" x14ac:dyDescent="0.3">
      <c r="A210">
        <v>1721373</v>
      </c>
      <c r="B210" t="s">
        <v>2570</v>
      </c>
      <c r="D210">
        <v>1</v>
      </c>
      <c r="E210" t="s">
        <v>3313</v>
      </c>
      <c r="F210">
        <v>4</v>
      </c>
      <c r="G210">
        <v>2</v>
      </c>
      <c r="H210">
        <v>1</v>
      </c>
      <c r="I210">
        <v>2017</v>
      </c>
      <c r="J210" s="3">
        <v>8.73</v>
      </c>
      <c r="K210" s="3">
        <v>9.6</v>
      </c>
      <c r="L210">
        <f t="shared" si="57"/>
        <v>0</v>
      </c>
      <c r="M210">
        <v>2017</v>
      </c>
      <c r="N210">
        <f t="shared" si="58"/>
        <v>1</v>
      </c>
      <c r="O210">
        <v>1</v>
      </c>
      <c r="P210">
        <f t="shared" si="59"/>
        <v>1</v>
      </c>
      <c r="Q210">
        <f t="shared" si="75"/>
        <v>1</v>
      </c>
      <c r="R210">
        <f t="shared" si="60"/>
        <v>2</v>
      </c>
      <c r="S210">
        <f t="shared" si="61"/>
        <v>0</v>
      </c>
      <c r="T210">
        <v>2</v>
      </c>
      <c r="U210">
        <f t="shared" si="62"/>
        <v>2</v>
      </c>
      <c r="V210">
        <f t="shared" si="63"/>
        <v>2</v>
      </c>
      <c r="W210">
        <f t="shared" si="64"/>
        <v>1</v>
      </c>
      <c r="X210">
        <f t="shared" si="65"/>
        <v>0</v>
      </c>
      <c r="Y210">
        <f t="shared" si="66"/>
        <v>12</v>
      </c>
      <c r="Z210">
        <v>12</v>
      </c>
      <c r="AA210">
        <f t="shared" si="67"/>
        <v>1</v>
      </c>
      <c r="AB210">
        <f t="shared" si="68"/>
        <v>1</v>
      </c>
      <c r="AC210">
        <f t="shared" si="69"/>
        <v>1</v>
      </c>
      <c r="AD210">
        <f t="shared" si="70"/>
        <v>0</v>
      </c>
      <c r="AE210">
        <f t="shared" si="71"/>
        <v>0</v>
      </c>
      <c r="AF210">
        <f t="shared" si="72"/>
        <v>0</v>
      </c>
      <c r="AG210">
        <f t="shared" si="73"/>
        <v>0</v>
      </c>
      <c r="AH210">
        <f t="shared" si="74"/>
        <v>0</v>
      </c>
      <c r="AI210" t="s">
        <v>366</v>
      </c>
      <c r="AJ210" t="s">
        <v>250</v>
      </c>
      <c r="AK210" t="s">
        <v>292</v>
      </c>
      <c r="AM210" t="s">
        <v>312</v>
      </c>
      <c r="AN210" t="s">
        <v>1322</v>
      </c>
      <c r="AO210" t="s">
        <v>1176</v>
      </c>
      <c r="AP210" t="s">
        <v>315</v>
      </c>
      <c r="AQ210" t="s">
        <v>581</v>
      </c>
      <c r="AR210" t="s">
        <v>956</v>
      </c>
      <c r="AS210" t="s">
        <v>582</v>
      </c>
      <c r="AT210" t="s">
        <v>335</v>
      </c>
      <c r="AU210" t="s">
        <v>1295</v>
      </c>
      <c r="AV210" t="s">
        <v>2571</v>
      </c>
      <c r="AW210" t="s">
        <v>2572</v>
      </c>
      <c r="AX210" t="s">
        <v>2573</v>
      </c>
      <c r="AY210" t="s">
        <v>2574</v>
      </c>
      <c r="AZ210" t="s">
        <v>2575</v>
      </c>
      <c r="BA210" t="s">
        <v>2576</v>
      </c>
      <c r="BB210" t="s">
        <v>2577</v>
      </c>
      <c r="BC210" t="s">
        <v>2578</v>
      </c>
      <c r="BD210" t="s">
        <v>2361</v>
      </c>
      <c r="BE210" t="s">
        <v>2579</v>
      </c>
      <c r="BF210" t="s">
        <v>2580</v>
      </c>
      <c r="BG210" t="s">
        <v>2581</v>
      </c>
      <c r="CR210" t="s">
        <v>274</v>
      </c>
      <c r="CS210" t="s">
        <v>274</v>
      </c>
      <c r="CT210" t="s">
        <v>274</v>
      </c>
      <c r="CU210" t="s">
        <v>292</v>
      </c>
      <c r="CV210" t="s">
        <v>292</v>
      </c>
      <c r="CW210" t="s">
        <v>254</v>
      </c>
      <c r="CX210" t="s">
        <v>274</v>
      </c>
      <c r="CY210" t="s">
        <v>299</v>
      </c>
      <c r="CZ210" t="s">
        <v>274</v>
      </c>
      <c r="DA210" t="s">
        <v>274</v>
      </c>
      <c r="DB210" t="s">
        <v>374</v>
      </c>
      <c r="DC210" t="s">
        <v>374</v>
      </c>
      <c r="DD210" t="s">
        <v>274</v>
      </c>
      <c r="DE210" t="s">
        <v>274</v>
      </c>
      <c r="DF210" t="s">
        <v>274</v>
      </c>
      <c r="DG210" t="s">
        <v>256</v>
      </c>
      <c r="DH210" t="s">
        <v>274</v>
      </c>
      <c r="DI210" t="s">
        <v>274</v>
      </c>
      <c r="DJ210" t="s">
        <v>274</v>
      </c>
      <c r="DK210" t="s">
        <v>324</v>
      </c>
      <c r="DL210" t="s">
        <v>324</v>
      </c>
      <c r="EW210">
        <v>10</v>
      </c>
      <c r="EX210" t="s">
        <v>257</v>
      </c>
      <c r="EY210" t="s">
        <v>278</v>
      </c>
      <c r="EZ210" t="s">
        <v>259</v>
      </c>
      <c r="FA210" t="s">
        <v>278</v>
      </c>
      <c r="FB210" t="s">
        <v>601</v>
      </c>
      <c r="FC210" t="s">
        <v>278</v>
      </c>
      <c r="FD210" t="s">
        <v>258</v>
      </c>
      <c r="FE210" t="s">
        <v>258</v>
      </c>
      <c r="FF210" t="s">
        <v>258</v>
      </c>
      <c r="FG210" t="s">
        <v>277</v>
      </c>
      <c r="FR210" t="s">
        <v>259</v>
      </c>
      <c r="FS210" t="s">
        <v>602</v>
      </c>
      <c r="FT210" t="s">
        <v>905</v>
      </c>
      <c r="FU210" t="s">
        <v>603</v>
      </c>
      <c r="FV210" t="s">
        <v>905</v>
      </c>
      <c r="FW210" t="s">
        <v>281</v>
      </c>
      <c r="FX210" t="s">
        <v>768</v>
      </c>
      <c r="FY210">
        <v>6</v>
      </c>
      <c r="FZ210" t="s">
        <v>259</v>
      </c>
      <c r="GA210" t="s">
        <v>259</v>
      </c>
      <c r="GL210" t="s">
        <v>259</v>
      </c>
      <c r="GM210" t="s">
        <v>587</v>
      </c>
      <c r="GN210" t="s">
        <v>302</v>
      </c>
      <c r="GO210" t="s">
        <v>587</v>
      </c>
      <c r="GP210" t="s">
        <v>587</v>
      </c>
      <c r="GQ210" t="s">
        <v>302</v>
      </c>
      <c r="GR210" t="s">
        <v>587</v>
      </c>
      <c r="GS210" t="s">
        <v>262</v>
      </c>
      <c r="GT210" t="s">
        <v>259</v>
      </c>
      <c r="GU210" t="s">
        <v>259</v>
      </c>
      <c r="HF210" t="s">
        <v>527</v>
      </c>
      <c r="HG210" s="5">
        <v>43040</v>
      </c>
      <c r="HH210" t="s">
        <v>894</v>
      </c>
      <c r="HI210" s="5">
        <v>43191</v>
      </c>
      <c r="HJ210" s="5" t="s">
        <v>484</v>
      </c>
      <c r="HK210" s="5">
        <v>43525</v>
      </c>
      <c r="HL210" s="5" t="s">
        <v>453</v>
      </c>
      <c r="HM210" t="s">
        <v>331</v>
      </c>
      <c r="HN210" s="5" t="s">
        <v>952</v>
      </c>
      <c r="HO210" t="s">
        <v>741</v>
      </c>
      <c r="HZ210" t="s">
        <v>956</v>
      </c>
      <c r="IA210" t="s">
        <v>582</v>
      </c>
      <c r="IB210" t="s">
        <v>259</v>
      </c>
      <c r="IC210" t="s">
        <v>582</v>
      </c>
      <c r="ID210" t="s">
        <v>259</v>
      </c>
      <c r="IE210" t="s">
        <v>335</v>
      </c>
      <c r="IF210" t="s">
        <v>2582</v>
      </c>
      <c r="IG210" t="s">
        <v>2583</v>
      </c>
      <c r="IH210" t="s">
        <v>2584</v>
      </c>
      <c r="II210" t="s">
        <v>2581</v>
      </c>
    </row>
    <row r="211" spans="1:244" hidden="1" x14ac:dyDescent="0.3">
      <c r="A211">
        <v>2905636</v>
      </c>
      <c r="B211" t="s">
        <v>2585</v>
      </c>
      <c r="D211">
        <v>1</v>
      </c>
      <c r="E211" t="s">
        <v>3304</v>
      </c>
      <c r="F211">
        <v>4</v>
      </c>
      <c r="G211">
        <v>0</v>
      </c>
      <c r="H211">
        <v>0</v>
      </c>
      <c r="I211">
        <v>2019</v>
      </c>
      <c r="J211" s="3">
        <v>4.3</v>
      </c>
      <c r="K211" s="3">
        <v>4.7</v>
      </c>
      <c r="L211">
        <f t="shared" si="57"/>
        <v>2</v>
      </c>
      <c r="M211">
        <v>2021</v>
      </c>
      <c r="N211">
        <f t="shared" si="58"/>
        <v>0</v>
      </c>
      <c r="O211">
        <v>0</v>
      </c>
      <c r="P211">
        <f t="shared" si="59"/>
        <v>0</v>
      </c>
      <c r="Q211">
        <f>COUNTIFS(AM211:CQ211,"=*European Innovation Council*")</f>
        <v>0</v>
      </c>
      <c r="R211">
        <f t="shared" si="60"/>
        <v>0</v>
      </c>
      <c r="S211">
        <f t="shared" si="61"/>
        <v>0</v>
      </c>
      <c r="T211">
        <v>0</v>
      </c>
      <c r="U211">
        <f t="shared" si="62"/>
        <v>0</v>
      </c>
      <c r="V211">
        <f t="shared" si="63"/>
        <v>0</v>
      </c>
      <c r="W211">
        <f t="shared" si="64"/>
        <v>0</v>
      </c>
      <c r="X211">
        <f t="shared" si="65"/>
        <v>0</v>
      </c>
      <c r="Y211">
        <f t="shared" si="66"/>
        <v>5</v>
      </c>
      <c r="Z211">
        <v>5</v>
      </c>
      <c r="AA211">
        <f t="shared" si="67"/>
        <v>1</v>
      </c>
      <c r="AB211">
        <f t="shared" si="68"/>
        <v>0</v>
      </c>
      <c r="AC211">
        <f t="shared" si="69"/>
        <v>0</v>
      </c>
      <c r="AD211">
        <f t="shared" si="70"/>
        <v>0</v>
      </c>
      <c r="AE211">
        <f t="shared" si="71"/>
        <v>0</v>
      </c>
      <c r="AF211">
        <f t="shared" si="72"/>
        <v>0</v>
      </c>
      <c r="AG211">
        <f t="shared" si="73"/>
        <v>0</v>
      </c>
      <c r="AH211">
        <f t="shared" si="74"/>
        <v>0</v>
      </c>
      <c r="AI211" t="s">
        <v>250</v>
      </c>
      <c r="AM211" t="s">
        <v>394</v>
      </c>
      <c r="AN211" t="s">
        <v>2045</v>
      </c>
      <c r="AO211" t="s">
        <v>2586</v>
      </c>
      <c r="AP211" t="s">
        <v>2486</v>
      </c>
      <c r="AQ211" t="s">
        <v>2587</v>
      </c>
      <c r="CR211" t="s">
        <v>274</v>
      </c>
      <c r="CS211" t="s">
        <v>274</v>
      </c>
      <c r="CT211" t="s">
        <v>274</v>
      </c>
      <c r="CU211" t="s">
        <v>274</v>
      </c>
      <c r="CV211" t="s">
        <v>274</v>
      </c>
      <c r="EW211">
        <v>4</v>
      </c>
      <c r="EX211" t="s">
        <v>259</v>
      </c>
      <c r="EY211" t="s">
        <v>258</v>
      </c>
      <c r="EZ211" t="s">
        <v>258</v>
      </c>
      <c r="FA211" t="s">
        <v>277</v>
      </c>
      <c r="FR211" t="s">
        <v>259</v>
      </c>
      <c r="FS211" t="s">
        <v>259</v>
      </c>
      <c r="FT211" t="s">
        <v>261</v>
      </c>
      <c r="FU211" t="s">
        <v>605</v>
      </c>
      <c r="GL211" t="s">
        <v>259</v>
      </c>
      <c r="GM211" t="s">
        <v>259</v>
      </c>
      <c r="GN211" t="s">
        <v>262</v>
      </c>
      <c r="GO211" t="s">
        <v>262</v>
      </c>
      <c r="HF211" t="s">
        <v>516</v>
      </c>
      <c r="HG211" s="5" t="s">
        <v>331</v>
      </c>
      <c r="HH211" s="5">
        <v>44501</v>
      </c>
      <c r="HI211" t="s">
        <v>477</v>
      </c>
      <c r="HZ211" t="s">
        <v>394</v>
      </c>
      <c r="IA211" t="s">
        <v>2045</v>
      </c>
      <c r="IB211" t="s">
        <v>2588</v>
      </c>
      <c r="IC211" t="s">
        <v>259</v>
      </c>
    </row>
    <row r="212" spans="1:244" hidden="1" x14ac:dyDescent="0.3">
      <c r="A212">
        <v>922993</v>
      </c>
      <c r="B212" t="s">
        <v>2589</v>
      </c>
      <c r="D212">
        <v>1</v>
      </c>
      <c r="E212" t="s">
        <v>3304</v>
      </c>
      <c r="F212">
        <v>5</v>
      </c>
      <c r="G212">
        <v>0</v>
      </c>
      <c r="H212">
        <v>1</v>
      </c>
      <c r="I212">
        <v>2018</v>
      </c>
      <c r="J212" s="3">
        <v>59.09</v>
      </c>
      <c r="K212">
        <v>65</v>
      </c>
      <c r="L212">
        <f t="shared" si="57"/>
        <v>2</v>
      </c>
      <c r="M212">
        <v>2020</v>
      </c>
      <c r="N212">
        <f t="shared" si="58"/>
        <v>0</v>
      </c>
      <c r="O212">
        <v>0</v>
      </c>
      <c r="P212">
        <f t="shared" si="59"/>
        <v>0</v>
      </c>
      <c r="Q212">
        <f t="shared" si="75"/>
        <v>0</v>
      </c>
      <c r="R212">
        <f t="shared" si="60"/>
        <v>2</v>
      </c>
      <c r="S212">
        <f t="shared" si="61"/>
        <v>0</v>
      </c>
      <c r="T212">
        <v>2</v>
      </c>
      <c r="U212">
        <f t="shared" si="62"/>
        <v>0</v>
      </c>
      <c r="V212">
        <f t="shared" si="63"/>
        <v>0</v>
      </c>
      <c r="W212">
        <f t="shared" si="64"/>
        <v>0</v>
      </c>
      <c r="X212">
        <f t="shared" si="65"/>
        <v>0</v>
      </c>
      <c r="Y212">
        <f t="shared" si="66"/>
        <v>7</v>
      </c>
      <c r="Z212">
        <v>6</v>
      </c>
      <c r="AA212">
        <f t="shared" si="67"/>
        <v>1</v>
      </c>
      <c r="AB212">
        <f t="shared" si="68"/>
        <v>0</v>
      </c>
      <c r="AC212">
        <f t="shared" si="69"/>
        <v>1</v>
      </c>
      <c r="AD212">
        <f t="shared" si="70"/>
        <v>0</v>
      </c>
      <c r="AE212">
        <f t="shared" si="71"/>
        <v>0</v>
      </c>
      <c r="AF212">
        <f t="shared" si="72"/>
        <v>0</v>
      </c>
      <c r="AG212">
        <f t="shared" si="73"/>
        <v>0</v>
      </c>
      <c r="AH212">
        <f t="shared" si="74"/>
        <v>0</v>
      </c>
      <c r="AI212" t="s">
        <v>366</v>
      </c>
      <c r="AJ212" t="s">
        <v>250</v>
      </c>
      <c r="AM212" t="s">
        <v>1091</v>
      </c>
      <c r="AN212" t="s">
        <v>2590</v>
      </c>
      <c r="AO212" t="s">
        <v>1601</v>
      </c>
      <c r="AP212" t="s">
        <v>1074</v>
      </c>
      <c r="AQ212" t="s">
        <v>2591</v>
      </c>
      <c r="AR212" t="s">
        <v>2592</v>
      </c>
      <c r="AS212" t="s">
        <v>2593</v>
      </c>
      <c r="AT212" t="s">
        <v>814</v>
      </c>
      <c r="AU212" t="s">
        <v>2594</v>
      </c>
      <c r="AV212" t="s">
        <v>2595</v>
      </c>
      <c r="CR212" t="s">
        <v>274</v>
      </c>
      <c r="CS212" t="s">
        <v>274</v>
      </c>
      <c r="CT212" t="s">
        <v>273</v>
      </c>
      <c r="CU212" t="s">
        <v>274</v>
      </c>
      <c r="CV212" t="s">
        <v>274</v>
      </c>
      <c r="CW212" t="s">
        <v>374</v>
      </c>
      <c r="CX212" t="s">
        <v>274</v>
      </c>
      <c r="CY212" t="s">
        <v>374</v>
      </c>
      <c r="CZ212" t="s">
        <v>505</v>
      </c>
      <c r="DA212" t="s">
        <v>274</v>
      </c>
      <c r="EW212">
        <v>3</v>
      </c>
      <c r="EX212" t="s">
        <v>258</v>
      </c>
      <c r="EY212" t="s">
        <v>347</v>
      </c>
      <c r="EZ212" t="s">
        <v>348</v>
      </c>
      <c r="FR212" t="s">
        <v>259</v>
      </c>
      <c r="FS212">
        <v>15</v>
      </c>
      <c r="FT212">
        <v>50</v>
      </c>
      <c r="GL212" t="s">
        <v>259</v>
      </c>
      <c r="GM212" t="s">
        <v>262</v>
      </c>
      <c r="GN212" t="s">
        <v>262</v>
      </c>
      <c r="HF212" s="5">
        <v>43556</v>
      </c>
      <c r="HG212" t="s">
        <v>359</v>
      </c>
      <c r="HH212" s="5" t="s">
        <v>331</v>
      </c>
      <c r="HZ212" t="s">
        <v>259</v>
      </c>
      <c r="IA212" t="s">
        <v>2596</v>
      </c>
      <c r="IB212" t="s">
        <v>2597</v>
      </c>
    </row>
    <row r="213" spans="1:244" hidden="1" x14ac:dyDescent="0.3">
      <c r="A213">
        <v>1682154</v>
      </c>
      <c r="B213" t="s">
        <v>2598</v>
      </c>
      <c r="D213">
        <v>1</v>
      </c>
      <c r="E213" t="s">
        <v>3311</v>
      </c>
      <c r="F213">
        <v>1</v>
      </c>
      <c r="G213">
        <v>0</v>
      </c>
      <c r="H213">
        <v>0</v>
      </c>
      <c r="I213">
        <v>2017</v>
      </c>
      <c r="J213" s="3">
        <v>1.1000000000000001</v>
      </c>
      <c r="K213" s="3">
        <v>1.21</v>
      </c>
      <c r="L213">
        <f t="shared" si="57"/>
        <v>2</v>
      </c>
      <c r="M213">
        <v>2019</v>
      </c>
      <c r="N213">
        <f>COUNTIFS(CS213:EV213,"=university")</f>
        <v>0</v>
      </c>
      <c r="O213">
        <v>0</v>
      </c>
      <c r="P213">
        <f>COUNTIFS(CS213:EV213,"=*government**")</f>
        <v>1</v>
      </c>
      <c r="Q213">
        <f>COUNTIFS(AN213:CR213,"=*European Innovation Council*")</f>
        <v>1</v>
      </c>
      <c r="R213">
        <f>COUNTIF(CS213:EV213,"*angel*")</f>
        <v>0</v>
      </c>
      <c r="S213">
        <f>COUNTIF(CS213:EV213,"*family_office*")</f>
        <v>0</v>
      </c>
      <c r="T213">
        <v>0</v>
      </c>
      <c r="U213">
        <f>COUNTIF(CS213:EV213,"*accelerator*")</f>
        <v>1</v>
      </c>
      <c r="V213">
        <f>COUNTIF(CS213:EV213,"*corporate*")</f>
        <v>0</v>
      </c>
      <c r="W213">
        <f t="shared" si="64"/>
        <v>0</v>
      </c>
      <c r="X213">
        <f>COUNTIF(CS213:EV213,"*crowdfunding*")</f>
        <v>0</v>
      </c>
      <c r="Y213">
        <f>COUNTIF(CS213:EV213,"*venture_capital*")</f>
        <v>3</v>
      </c>
      <c r="Z213">
        <v>2</v>
      </c>
      <c r="AA213">
        <f>COUNTIFS(AI213:AM213,"=Venture Capital")</f>
        <v>1</v>
      </c>
      <c r="AB213">
        <f>COUNTIFS(AI213:AM213,"=accelerator")</f>
        <v>1</v>
      </c>
      <c r="AC213">
        <f>COUNTIFS(AI213:AM213,"=Angel")</f>
        <v>0</v>
      </c>
      <c r="AD213">
        <f>COUNTIFS(AI213:AM213,"=bootstrapped")</f>
        <v>0</v>
      </c>
      <c r="AE213">
        <f>COUNTIFS(AI213:AM213,"=Crowdfunded")</f>
        <v>0</v>
      </c>
      <c r="AF213">
        <f>COUNTIFS(AI213:AM213,"=Private Equity")</f>
        <v>0</v>
      </c>
      <c r="AG213">
        <f>COUNTIFS(AI213:AM213,"=Public")</f>
        <v>0</v>
      </c>
      <c r="AH213">
        <f>COUNTIFS(AI213:AM213,"=Subsidiary")</f>
        <v>0</v>
      </c>
      <c r="AI213" t="s">
        <v>250</v>
      </c>
      <c r="AJ213" t="s">
        <v>292</v>
      </c>
      <c r="AM213" t="s">
        <v>896</v>
      </c>
      <c r="AN213" t="s">
        <v>335</v>
      </c>
      <c r="AO213" t="s">
        <v>973</v>
      </c>
      <c r="AP213" t="s">
        <v>886</v>
      </c>
      <c r="AQ213" t="s">
        <v>2599</v>
      </c>
      <c r="AR213" t="s">
        <v>473</v>
      </c>
      <c r="CR213" t="s">
        <v>292</v>
      </c>
      <c r="CS213" t="s">
        <v>299</v>
      </c>
      <c r="CT213" t="s">
        <v>274</v>
      </c>
      <c r="CU213" t="s">
        <v>292</v>
      </c>
      <c r="CV213" t="s">
        <v>274</v>
      </c>
      <c r="CW213" t="s">
        <v>274</v>
      </c>
      <c r="EW213">
        <v>9</v>
      </c>
      <c r="EX213" t="s">
        <v>278</v>
      </c>
      <c r="EY213" t="s">
        <v>278</v>
      </c>
      <c r="EZ213" t="s">
        <v>278</v>
      </c>
      <c r="FA213" t="s">
        <v>278</v>
      </c>
      <c r="FB213" t="s">
        <v>277</v>
      </c>
      <c r="FC213" t="s">
        <v>259</v>
      </c>
      <c r="FD213" t="s">
        <v>258</v>
      </c>
      <c r="FE213" t="s">
        <v>277</v>
      </c>
      <c r="FF213" t="s">
        <v>278</v>
      </c>
      <c r="FR213" t="s">
        <v>602</v>
      </c>
      <c r="FS213" t="s">
        <v>281</v>
      </c>
      <c r="FT213" t="s">
        <v>602</v>
      </c>
      <c r="FU213" t="s">
        <v>903</v>
      </c>
      <c r="FV213" t="s">
        <v>259</v>
      </c>
      <c r="FW213" t="s">
        <v>259</v>
      </c>
      <c r="FX213">
        <v>1</v>
      </c>
      <c r="FY213" t="s">
        <v>259</v>
      </c>
      <c r="FZ213" t="s">
        <v>259</v>
      </c>
      <c r="GL213" t="s">
        <v>302</v>
      </c>
      <c r="GM213" t="s">
        <v>302</v>
      </c>
      <c r="GN213" t="s">
        <v>302</v>
      </c>
      <c r="GO213" t="s">
        <v>302</v>
      </c>
      <c r="GP213" t="s">
        <v>259</v>
      </c>
      <c r="GQ213" t="s">
        <v>259</v>
      </c>
      <c r="GR213" t="s">
        <v>302</v>
      </c>
      <c r="GS213" t="s">
        <v>259</v>
      </c>
      <c r="GT213" t="s">
        <v>259</v>
      </c>
      <c r="HF213" t="s">
        <v>377</v>
      </c>
      <c r="HG213" t="s">
        <v>739</v>
      </c>
      <c r="HH213" t="s">
        <v>739</v>
      </c>
      <c r="HI213" t="s">
        <v>359</v>
      </c>
      <c r="HJ213" t="s">
        <v>360</v>
      </c>
      <c r="HK213" t="s">
        <v>1011</v>
      </c>
      <c r="HL213" t="s">
        <v>952</v>
      </c>
      <c r="HM213" t="s">
        <v>959</v>
      </c>
      <c r="HN213" t="s">
        <v>959</v>
      </c>
      <c r="HZ213" t="s">
        <v>896</v>
      </c>
      <c r="IA213" t="s">
        <v>335</v>
      </c>
      <c r="IB213" t="s">
        <v>896</v>
      </c>
      <c r="IC213" t="s">
        <v>896</v>
      </c>
      <c r="ID213" t="s">
        <v>973</v>
      </c>
      <c r="IE213" t="s">
        <v>886</v>
      </c>
      <c r="IF213" t="s">
        <v>2599</v>
      </c>
      <c r="IG213" t="s">
        <v>473</v>
      </c>
      <c r="IH213" t="s">
        <v>335</v>
      </c>
    </row>
    <row r="214" spans="1:244" hidden="1" x14ac:dyDescent="0.3">
      <c r="A214">
        <v>1662038</v>
      </c>
      <c r="B214" t="s">
        <v>2600</v>
      </c>
      <c r="D214">
        <v>1</v>
      </c>
      <c r="E214" t="s">
        <v>3313</v>
      </c>
      <c r="F214">
        <v>2</v>
      </c>
      <c r="G214">
        <v>2</v>
      </c>
      <c r="H214">
        <v>1</v>
      </c>
      <c r="I214">
        <v>2019</v>
      </c>
      <c r="J214" s="3">
        <v>6.37</v>
      </c>
      <c r="K214" s="3">
        <v>7.01</v>
      </c>
      <c r="L214">
        <f t="shared" si="57"/>
        <v>0</v>
      </c>
      <c r="M214">
        <v>2019</v>
      </c>
      <c r="N214">
        <f>COUNTIFS(CS214:EV214,"=university")</f>
        <v>1</v>
      </c>
      <c r="O214">
        <v>1</v>
      </c>
      <c r="P214">
        <f>COUNTIFS(CS214:EV214,"=*government**")</f>
        <v>1</v>
      </c>
      <c r="Q214">
        <f t="shared" si="75"/>
        <v>0</v>
      </c>
      <c r="R214">
        <f>COUNTIF(CS214:EV214,"*angel*")</f>
        <v>0</v>
      </c>
      <c r="S214">
        <f>COUNTIF(CS214:EV214,"*family_office*")</f>
        <v>0</v>
      </c>
      <c r="T214">
        <v>0</v>
      </c>
      <c r="U214">
        <f>COUNTIF(CS214:EV214,"*accelerator*")</f>
        <v>1</v>
      </c>
      <c r="V214">
        <f>COUNTIF(CS214:EV214,"*corporate*")</f>
        <v>1</v>
      </c>
      <c r="W214">
        <f t="shared" si="64"/>
        <v>0</v>
      </c>
      <c r="X214">
        <f>COUNTIF(CS214:EV214,"*crowdfunding*")</f>
        <v>0</v>
      </c>
      <c r="Y214">
        <f>COUNTIF(CS214:EV214,"*venture_capital*")</f>
        <v>2</v>
      </c>
      <c r="Z214">
        <v>2</v>
      </c>
      <c r="AA214">
        <f t="shared" si="67"/>
        <v>1</v>
      </c>
      <c r="AB214">
        <f t="shared" si="68"/>
        <v>1</v>
      </c>
      <c r="AC214">
        <f t="shared" si="69"/>
        <v>0</v>
      </c>
      <c r="AD214">
        <f t="shared" si="70"/>
        <v>0</v>
      </c>
      <c r="AE214">
        <f t="shared" si="71"/>
        <v>0</v>
      </c>
      <c r="AF214">
        <f t="shared" si="72"/>
        <v>1</v>
      </c>
      <c r="AG214">
        <f t="shared" si="73"/>
        <v>0</v>
      </c>
      <c r="AH214">
        <f t="shared" si="74"/>
        <v>0</v>
      </c>
      <c r="AI214" t="s">
        <v>593</v>
      </c>
      <c r="AJ214" t="s">
        <v>250</v>
      </c>
      <c r="AK214" t="s">
        <v>292</v>
      </c>
      <c r="AM214" t="s">
        <v>1176</v>
      </c>
      <c r="AN214" t="s">
        <v>582</v>
      </c>
      <c r="AO214" t="s">
        <v>845</v>
      </c>
      <c r="AP214" t="s">
        <v>583</v>
      </c>
      <c r="AQ214" t="s">
        <v>581</v>
      </c>
      <c r="AR214" t="s">
        <v>2601</v>
      </c>
      <c r="AS214" t="s">
        <v>2602</v>
      </c>
      <c r="CR214" t="s">
        <v>274</v>
      </c>
      <c r="CS214" t="s">
        <v>274</v>
      </c>
      <c r="CT214" t="s">
        <v>254</v>
      </c>
      <c r="CU214" t="s">
        <v>274</v>
      </c>
      <c r="CV214" t="s">
        <v>292</v>
      </c>
      <c r="CW214" t="s">
        <v>323</v>
      </c>
      <c r="CX214" t="s">
        <v>299</v>
      </c>
      <c r="EW214">
        <v>10</v>
      </c>
      <c r="EX214" t="s">
        <v>278</v>
      </c>
      <c r="EY214" t="s">
        <v>257</v>
      </c>
      <c r="EZ214" t="s">
        <v>258</v>
      </c>
      <c r="FA214" t="s">
        <v>300</v>
      </c>
      <c r="FB214" t="s">
        <v>258</v>
      </c>
      <c r="FC214" t="s">
        <v>349</v>
      </c>
      <c r="FD214" t="s">
        <v>258</v>
      </c>
      <c r="FE214" t="s">
        <v>600</v>
      </c>
      <c r="FF214" t="s">
        <v>347</v>
      </c>
      <c r="FG214" t="s">
        <v>259</v>
      </c>
      <c r="FR214" t="s">
        <v>259</v>
      </c>
      <c r="FS214" t="s">
        <v>259</v>
      </c>
      <c r="FT214" t="s">
        <v>259</v>
      </c>
      <c r="FU214" t="s">
        <v>259</v>
      </c>
      <c r="FV214" t="s">
        <v>259</v>
      </c>
      <c r="FW214" t="s">
        <v>586</v>
      </c>
      <c r="FX214" t="s">
        <v>351</v>
      </c>
      <c r="FY214" t="s">
        <v>1661</v>
      </c>
      <c r="FZ214" t="s">
        <v>425</v>
      </c>
      <c r="GA214" t="s">
        <v>259</v>
      </c>
      <c r="GL214" t="s">
        <v>259</v>
      </c>
      <c r="GM214" t="s">
        <v>259</v>
      </c>
      <c r="GN214" t="s">
        <v>259</v>
      </c>
      <c r="GO214" t="s">
        <v>259</v>
      </c>
      <c r="GP214" t="s">
        <v>259</v>
      </c>
      <c r="GQ214" t="s">
        <v>587</v>
      </c>
      <c r="GR214" t="s">
        <v>262</v>
      </c>
      <c r="GS214" t="s">
        <v>587</v>
      </c>
      <c r="GT214" t="s">
        <v>587</v>
      </c>
      <c r="GU214" t="s">
        <v>259</v>
      </c>
      <c r="HF214" s="5">
        <v>43405</v>
      </c>
      <c r="HG214" t="s">
        <v>328</v>
      </c>
      <c r="HH214" s="5" t="s">
        <v>328</v>
      </c>
      <c r="HI214" t="s">
        <v>328</v>
      </c>
      <c r="HJ214" s="5">
        <v>43525</v>
      </c>
      <c r="HK214" t="s">
        <v>453</v>
      </c>
      <c r="HL214" s="5">
        <v>43922</v>
      </c>
      <c r="HM214" s="5" t="s">
        <v>1011</v>
      </c>
      <c r="HN214" s="5" t="s">
        <v>741</v>
      </c>
      <c r="HO214" s="5">
        <v>45323</v>
      </c>
      <c r="HZ214" t="s">
        <v>582</v>
      </c>
      <c r="IA214" t="s">
        <v>845</v>
      </c>
      <c r="IB214" t="s">
        <v>583</v>
      </c>
      <c r="IC214" t="s">
        <v>581</v>
      </c>
      <c r="ID214" t="s">
        <v>582</v>
      </c>
      <c r="IE214" t="s">
        <v>583</v>
      </c>
      <c r="IF214" t="s">
        <v>259</v>
      </c>
      <c r="IG214" t="s">
        <v>583</v>
      </c>
      <c r="IH214" t="s">
        <v>2601</v>
      </c>
      <c r="II214" t="s">
        <v>2602</v>
      </c>
    </row>
    <row r="215" spans="1:244" hidden="1" x14ac:dyDescent="0.3">
      <c r="A215">
        <v>927325</v>
      </c>
      <c r="B215" t="s">
        <v>2603</v>
      </c>
      <c r="C215">
        <v>1</v>
      </c>
      <c r="E215" t="s">
        <v>3311</v>
      </c>
      <c r="F215">
        <v>3</v>
      </c>
      <c r="G215">
        <v>3</v>
      </c>
      <c r="H215">
        <v>3</v>
      </c>
      <c r="I215">
        <v>2016</v>
      </c>
      <c r="J215" s="3">
        <v>6.58</v>
      </c>
      <c r="K215" s="3">
        <v>7.24</v>
      </c>
      <c r="L215">
        <f t="shared" si="57"/>
        <v>1</v>
      </c>
      <c r="M215">
        <v>2017</v>
      </c>
      <c r="N215">
        <f t="shared" si="58"/>
        <v>0</v>
      </c>
      <c r="O215">
        <v>1</v>
      </c>
      <c r="P215">
        <f t="shared" si="59"/>
        <v>0</v>
      </c>
      <c r="Q215">
        <f t="shared" si="75"/>
        <v>0</v>
      </c>
      <c r="R215">
        <f t="shared" si="60"/>
        <v>1</v>
      </c>
      <c r="S215">
        <f t="shared" si="61"/>
        <v>0</v>
      </c>
      <c r="T215">
        <v>1</v>
      </c>
      <c r="U215">
        <f t="shared" si="62"/>
        <v>4</v>
      </c>
      <c r="V215">
        <f t="shared" si="63"/>
        <v>1</v>
      </c>
      <c r="W215">
        <f t="shared" si="64"/>
        <v>0</v>
      </c>
      <c r="X215">
        <f t="shared" si="65"/>
        <v>0</v>
      </c>
      <c r="Y215">
        <f t="shared" si="66"/>
        <v>4</v>
      </c>
      <c r="Z215">
        <v>4</v>
      </c>
      <c r="AA215">
        <f t="shared" si="67"/>
        <v>1</v>
      </c>
      <c r="AB215">
        <f t="shared" si="68"/>
        <v>1</v>
      </c>
      <c r="AC215">
        <f t="shared" si="69"/>
        <v>0</v>
      </c>
      <c r="AD215">
        <f t="shared" si="70"/>
        <v>0</v>
      </c>
      <c r="AE215">
        <f t="shared" si="71"/>
        <v>0</v>
      </c>
      <c r="AF215">
        <f t="shared" si="72"/>
        <v>0</v>
      </c>
      <c r="AG215">
        <f t="shared" si="73"/>
        <v>0</v>
      </c>
      <c r="AH215">
        <f t="shared" si="74"/>
        <v>0</v>
      </c>
      <c r="AI215" t="s">
        <v>250</v>
      </c>
      <c r="AJ215" t="s">
        <v>292</v>
      </c>
      <c r="AM215" t="s">
        <v>2604</v>
      </c>
      <c r="AN215" t="s">
        <v>844</v>
      </c>
      <c r="AO215" t="s">
        <v>2092</v>
      </c>
      <c r="AP215" t="s">
        <v>879</v>
      </c>
      <c r="AQ215" t="s">
        <v>2605</v>
      </c>
      <c r="AR215" t="s">
        <v>1348</v>
      </c>
      <c r="AS215" t="s">
        <v>1880</v>
      </c>
      <c r="AT215" t="s">
        <v>1525</v>
      </c>
      <c r="AU215" t="s">
        <v>2606</v>
      </c>
      <c r="AV215" t="s">
        <v>2607</v>
      </c>
      <c r="CR215" t="s">
        <v>292</v>
      </c>
      <c r="CS215" t="s">
        <v>275</v>
      </c>
      <c r="CT215" t="s">
        <v>292</v>
      </c>
      <c r="CU215" t="s">
        <v>292</v>
      </c>
      <c r="CV215" t="s">
        <v>274</v>
      </c>
      <c r="CW215" t="s">
        <v>274</v>
      </c>
      <c r="CX215" t="s">
        <v>292</v>
      </c>
      <c r="CY215" t="s">
        <v>274</v>
      </c>
      <c r="CZ215" t="s">
        <v>274</v>
      </c>
      <c r="DA215" t="s">
        <v>324</v>
      </c>
      <c r="EW215">
        <v>6</v>
      </c>
      <c r="EX215" t="s">
        <v>601</v>
      </c>
      <c r="EY215" t="s">
        <v>258</v>
      </c>
      <c r="EZ215" t="s">
        <v>300</v>
      </c>
      <c r="FA215" t="s">
        <v>258</v>
      </c>
      <c r="FB215" t="s">
        <v>277</v>
      </c>
      <c r="FC215" t="s">
        <v>889</v>
      </c>
      <c r="FR215" t="s">
        <v>586</v>
      </c>
      <c r="FS215">
        <v>1</v>
      </c>
      <c r="FT215" t="s">
        <v>259</v>
      </c>
      <c r="FU215" t="s">
        <v>475</v>
      </c>
      <c r="FV215" t="s">
        <v>850</v>
      </c>
      <c r="FW215" t="s">
        <v>259</v>
      </c>
      <c r="GL215" t="s">
        <v>302</v>
      </c>
      <c r="GM215" t="s">
        <v>302</v>
      </c>
      <c r="GN215" t="s">
        <v>259</v>
      </c>
      <c r="GO215" t="s">
        <v>262</v>
      </c>
      <c r="GP215" t="s">
        <v>302</v>
      </c>
      <c r="GQ215" t="s">
        <v>259</v>
      </c>
      <c r="HF215" s="5" t="s">
        <v>287</v>
      </c>
      <c r="HG215" s="5" t="s">
        <v>495</v>
      </c>
      <c r="HH215" t="s">
        <v>328</v>
      </c>
      <c r="HI215" s="5">
        <v>43922</v>
      </c>
      <c r="HJ215" s="5">
        <v>44652</v>
      </c>
      <c r="HK215" s="5">
        <v>45352</v>
      </c>
      <c r="HZ215" t="s">
        <v>259</v>
      </c>
      <c r="IA215" t="s">
        <v>1348</v>
      </c>
      <c r="IB215" t="s">
        <v>1880</v>
      </c>
      <c r="IC215" t="s">
        <v>2608</v>
      </c>
      <c r="ID215" t="s">
        <v>1525</v>
      </c>
      <c r="IE215" t="s">
        <v>2607</v>
      </c>
    </row>
    <row r="216" spans="1:244" hidden="1" x14ac:dyDescent="0.3">
      <c r="A216">
        <v>1659877</v>
      </c>
      <c r="B216" t="s">
        <v>2609</v>
      </c>
      <c r="D216">
        <v>1</v>
      </c>
      <c r="E216" t="s">
        <v>3312</v>
      </c>
      <c r="F216">
        <v>2</v>
      </c>
      <c r="G216">
        <v>1</v>
      </c>
      <c r="H216">
        <v>0</v>
      </c>
      <c r="I216">
        <v>2018</v>
      </c>
      <c r="J216" s="3">
        <v>1</v>
      </c>
      <c r="K216" s="3">
        <v>1.1000000000000001</v>
      </c>
      <c r="L216">
        <f t="shared" si="57"/>
        <v>3</v>
      </c>
      <c r="M216">
        <v>2021</v>
      </c>
      <c r="N216">
        <f>COUNTIFS(CX216:EV216,"=university")</f>
        <v>0</v>
      </c>
      <c r="O216">
        <v>1</v>
      </c>
      <c r="P216">
        <f>COUNTIFS(CX216:EV216,"=*government**")</f>
        <v>0</v>
      </c>
      <c r="Q216">
        <f>COUNTIFS(AS216:CQ216,"=*European Innovation Council*")</f>
        <v>0</v>
      </c>
      <c r="R216">
        <f>COUNTIF(CX216:EV216,"*angel*")</f>
        <v>0</v>
      </c>
      <c r="S216">
        <f>COUNTIF(CX216:EV216,"*family_office*")</f>
        <v>0</v>
      </c>
      <c r="T216">
        <v>0</v>
      </c>
      <c r="U216">
        <f>COUNTIF(CX216:EV216,"*accelerator*")</f>
        <v>0</v>
      </c>
      <c r="V216">
        <f>COUNTIF(CX216:EV216,"*corporate*")</f>
        <v>0</v>
      </c>
      <c r="W216">
        <f t="shared" si="64"/>
        <v>1</v>
      </c>
      <c r="X216">
        <f>COUNTIF(CX216:EV216,"*crowdfunding*")</f>
        <v>0</v>
      </c>
      <c r="Y216">
        <f>COUNTIF(CX216:EV216,"*venture_capital*")</f>
        <v>0</v>
      </c>
      <c r="Z216">
        <v>3</v>
      </c>
      <c r="AA216">
        <f t="shared" si="67"/>
        <v>1</v>
      </c>
      <c r="AB216">
        <f t="shared" si="68"/>
        <v>1</v>
      </c>
      <c r="AC216">
        <f t="shared" si="69"/>
        <v>0</v>
      </c>
      <c r="AD216">
        <f t="shared" si="70"/>
        <v>0</v>
      </c>
      <c r="AE216">
        <f t="shared" si="71"/>
        <v>0</v>
      </c>
      <c r="AF216">
        <f t="shared" si="72"/>
        <v>0</v>
      </c>
      <c r="AG216">
        <f t="shared" si="73"/>
        <v>0</v>
      </c>
      <c r="AH216">
        <f t="shared" si="74"/>
        <v>0</v>
      </c>
      <c r="AI216" t="s">
        <v>250</v>
      </c>
      <c r="AJ216" t="s">
        <v>292</v>
      </c>
      <c r="AM216" t="s">
        <v>1743</v>
      </c>
      <c r="AN216" t="s">
        <v>1361</v>
      </c>
      <c r="AO216" t="s">
        <v>569</v>
      </c>
      <c r="AP216" t="s">
        <v>1618</v>
      </c>
      <c r="AQ216" t="s">
        <v>1492</v>
      </c>
      <c r="AR216" t="s">
        <v>1493</v>
      </c>
      <c r="CR216" t="s">
        <v>292</v>
      </c>
      <c r="CS216" t="s">
        <v>292</v>
      </c>
      <c r="CT216" t="s">
        <v>474</v>
      </c>
      <c r="CU216" t="s">
        <v>273</v>
      </c>
      <c r="CV216" t="s">
        <v>274</v>
      </c>
      <c r="CW216" t="s">
        <v>256</v>
      </c>
      <c r="EW216">
        <v>2</v>
      </c>
      <c r="EX216" t="s">
        <v>300</v>
      </c>
      <c r="EY216" t="s">
        <v>258</v>
      </c>
      <c r="FR216" t="s">
        <v>259</v>
      </c>
      <c r="FS216">
        <v>1</v>
      </c>
      <c r="GL216" t="s">
        <v>259</v>
      </c>
      <c r="GM216" t="s">
        <v>302</v>
      </c>
      <c r="HF216" s="5" t="s">
        <v>376</v>
      </c>
      <c r="HG216" s="5">
        <v>44228</v>
      </c>
      <c r="HZ216" t="s">
        <v>569</v>
      </c>
      <c r="IA216" t="s">
        <v>2610</v>
      </c>
    </row>
    <row r="217" spans="1:244" hidden="1" x14ac:dyDescent="0.3">
      <c r="A217">
        <v>1780336</v>
      </c>
      <c r="B217" t="s">
        <v>2611</v>
      </c>
      <c r="D217">
        <v>1</v>
      </c>
      <c r="E217" t="s">
        <v>3309</v>
      </c>
      <c r="F217">
        <v>2</v>
      </c>
      <c r="G217">
        <v>2</v>
      </c>
      <c r="H217">
        <v>1</v>
      </c>
      <c r="I217">
        <v>2019</v>
      </c>
      <c r="J217" s="3">
        <v>3.64</v>
      </c>
      <c r="K217" s="3">
        <v>3.98</v>
      </c>
      <c r="L217">
        <f t="shared" si="57"/>
        <v>0</v>
      </c>
      <c r="M217">
        <v>2019</v>
      </c>
      <c r="N217">
        <f>COUNTIFS(CR217:EV217,"=university")</f>
        <v>0</v>
      </c>
      <c r="O217">
        <v>1</v>
      </c>
      <c r="P217">
        <f>COUNTIFS(CR217:EV217,"=*government**")</f>
        <v>1</v>
      </c>
      <c r="Q217">
        <f>COUNTIFS(AM217:CQ217,"=*European Innovation Council*")</f>
        <v>1</v>
      </c>
      <c r="R217">
        <f>COUNTIF(CR217:EV217,"*angel*")</f>
        <v>0</v>
      </c>
      <c r="S217">
        <f>COUNTIF(CR217:EV217,"*family_office*")</f>
        <v>0</v>
      </c>
      <c r="T217">
        <v>0</v>
      </c>
      <c r="U217">
        <f>COUNTIF(CR217:EV217,"*accelerator*")</f>
        <v>1</v>
      </c>
      <c r="V217">
        <f>COUNTIF(CR217:EV217,"*corporate*")</f>
        <v>1</v>
      </c>
      <c r="W217">
        <f t="shared" si="64"/>
        <v>0</v>
      </c>
      <c r="X217">
        <f>COUNTIF(CR217:EV217,"*crowdfunding*")</f>
        <v>0</v>
      </c>
      <c r="Y217">
        <f>COUNTIF(CR217:EV217,"*venture_capital*")</f>
        <v>3</v>
      </c>
      <c r="Z217">
        <v>2</v>
      </c>
      <c r="AA217">
        <f>COUNTIFS(AI217:AO217,"=Venture Capital")</f>
        <v>1</v>
      </c>
      <c r="AB217">
        <f>COUNTIFS(AI217:AO217,"=accelerator")</f>
        <v>1</v>
      </c>
      <c r="AC217">
        <f>COUNTIFS(AI217:AO217,"=Angel")</f>
        <v>0</v>
      </c>
      <c r="AD217">
        <f>COUNTIFS(AI217:AO217,"=bootstrapped")</f>
        <v>0</v>
      </c>
      <c r="AE217">
        <f>COUNTIFS(AI217:AO217,"=Crowdfunded")</f>
        <v>0</v>
      </c>
      <c r="AF217">
        <f>COUNTIFS(AI217:AO217,"=Private Equity")</f>
        <v>0</v>
      </c>
      <c r="AG217">
        <f>COUNTIFS(AI217:AO217,"=Public")</f>
        <v>0</v>
      </c>
      <c r="AH217">
        <f>COUNTIFS(AI217:AO217,"=Subsidiary")</f>
        <v>0</v>
      </c>
      <c r="AI217" t="s">
        <v>250</v>
      </c>
      <c r="AJ217" t="s">
        <v>292</v>
      </c>
      <c r="AM217" t="s">
        <v>2612</v>
      </c>
      <c r="AN217" t="s">
        <v>1430</v>
      </c>
      <c r="AO217" t="s">
        <v>893</v>
      </c>
      <c r="AP217" t="s">
        <v>1427</v>
      </c>
      <c r="AQ217" t="s">
        <v>473</v>
      </c>
      <c r="AR217" t="s">
        <v>335</v>
      </c>
      <c r="CR217" t="s">
        <v>324</v>
      </c>
      <c r="CS217" t="s">
        <v>292</v>
      </c>
      <c r="CT217" t="s">
        <v>274</v>
      </c>
      <c r="CU217" t="s">
        <v>274</v>
      </c>
      <c r="CV217" t="s">
        <v>274</v>
      </c>
      <c r="CW217" t="s">
        <v>299</v>
      </c>
      <c r="EW217">
        <v>5</v>
      </c>
      <c r="EX217" t="s">
        <v>258</v>
      </c>
      <c r="EY217" t="s">
        <v>258</v>
      </c>
      <c r="EZ217" t="s">
        <v>277</v>
      </c>
      <c r="FA217" t="s">
        <v>277</v>
      </c>
      <c r="FB217" t="s">
        <v>278</v>
      </c>
      <c r="FR217" t="s">
        <v>636</v>
      </c>
      <c r="FS217" t="s">
        <v>828</v>
      </c>
      <c r="FT217" t="s">
        <v>2407</v>
      </c>
      <c r="FU217" t="s">
        <v>259</v>
      </c>
      <c r="FV217" t="s">
        <v>514</v>
      </c>
      <c r="GL217" t="s">
        <v>302</v>
      </c>
      <c r="GM217" t="s">
        <v>302</v>
      </c>
      <c r="GN217" t="s">
        <v>302</v>
      </c>
      <c r="GO217" t="s">
        <v>259</v>
      </c>
      <c r="GP217" t="s">
        <v>302</v>
      </c>
      <c r="HF217" s="5">
        <v>43497</v>
      </c>
      <c r="HG217" t="s">
        <v>330</v>
      </c>
      <c r="HH217" s="5">
        <v>44621</v>
      </c>
      <c r="HI217" s="5">
        <v>44621</v>
      </c>
      <c r="HJ217" t="s">
        <v>755</v>
      </c>
      <c r="HZ217" t="s">
        <v>893</v>
      </c>
      <c r="IA217" t="s">
        <v>2613</v>
      </c>
      <c r="IB217" t="s">
        <v>2613</v>
      </c>
      <c r="IC217" t="s">
        <v>473</v>
      </c>
      <c r="ID217" t="s">
        <v>335</v>
      </c>
    </row>
    <row r="218" spans="1:244" hidden="1" x14ac:dyDescent="0.3">
      <c r="A218">
        <v>1529735</v>
      </c>
      <c r="B218" t="s">
        <v>2614</v>
      </c>
      <c r="D218">
        <v>1</v>
      </c>
      <c r="E218" t="s">
        <v>3320</v>
      </c>
      <c r="F218">
        <v>4</v>
      </c>
      <c r="G218">
        <v>1</v>
      </c>
      <c r="H218">
        <v>0</v>
      </c>
      <c r="I218">
        <v>2019</v>
      </c>
      <c r="J218" s="3">
        <v>4.3</v>
      </c>
      <c r="K218" s="3">
        <v>4.7</v>
      </c>
      <c r="L218">
        <f t="shared" si="57"/>
        <v>2</v>
      </c>
      <c r="M218">
        <v>2021</v>
      </c>
      <c r="N218">
        <f t="shared" si="58"/>
        <v>0</v>
      </c>
      <c r="O218">
        <v>0</v>
      </c>
      <c r="P218">
        <f t="shared" si="59"/>
        <v>0</v>
      </c>
      <c r="Q218">
        <f t="shared" si="75"/>
        <v>0</v>
      </c>
      <c r="R218">
        <f t="shared" si="60"/>
        <v>0</v>
      </c>
      <c r="S218">
        <f t="shared" si="61"/>
        <v>0</v>
      </c>
      <c r="T218">
        <v>0</v>
      </c>
      <c r="U218">
        <f t="shared" si="62"/>
        <v>5</v>
      </c>
      <c r="V218">
        <f t="shared" si="63"/>
        <v>4</v>
      </c>
      <c r="W218">
        <f t="shared" si="64"/>
        <v>2</v>
      </c>
      <c r="X218">
        <f t="shared" si="65"/>
        <v>0</v>
      </c>
      <c r="Y218">
        <f t="shared" si="66"/>
        <v>9</v>
      </c>
      <c r="Z218">
        <v>6</v>
      </c>
      <c r="AA218">
        <f t="shared" si="67"/>
        <v>1</v>
      </c>
      <c r="AB218">
        <f t="shared" si="68"/>
        <v>1</v>
      </c>
      <c r="AC218">
        <f t="shared" si="69"/>
        <v>0</v>
      </c>
      <c r="AD218">
        <f t="shared" si="70"/>
        <v>0</v>
      </c>
      <c r="AE218">
        <f t="shared" si="71"/>
        <v>0</v>
      </c>
      <c r="AF218">
        <f t="shared" si="72"/>
        <v>0</v>
      </c>
      <c r="AG218">
        <f t="shared" si="73"/>
        <v>0</v>
      </c>
      <c r="AH218">
        <f t="shared" si="74"/>
        <v>0</v>
      </c>
      <c r="AI218" t="s">
        <v>250</v>
      </c>
      <c r="AJ218" t="s">
        <v>292</v>
      </c>
      <c r="AM218" t="s">
        <v>886</v>
      </c>
      <c r="AN218" t="s">
        <v>2615</v>
      </c>
      <c r="AO218" t="s">
        <v>2616</v>
      </c>
      <c r="AP218" t="s">
        <v>2617</v>
      </c>
      <c r="AQ218" t="s">
        <v>2618</v>
      </c>
      <c r="AR218" t="s">
        <v>2619</v>
      </c>
      <c r="AS218" t="s">
        <v>2620</v>
      </c>
      <c r="AT218" t="s">
        <v>2621</v>
      </c>
      <c r="AU218" t="s">
        <v>1483</v>
      </c>
      <c r="AV218" t="s">
        <v>1270</v>
      </c>
      <c r="AW218" t="s">
        <v>2622</v>
      </c>
      <c r="AX218" t="s">
        <v>2623</v>
      </c>
      <c r="AY218" t="s">
        <v>2256</v>
      </c>
      <c r="AZ218" t="s">
        <v>1674</v>
      </c>
      <c r="BA218" t="s">
        <v>2624</v>
      </c>
      <c r="BB218" t="s">
        <v>2625</v>
      </c>
      <c r="BC218" t="s">
        <v>1805</v>
      </c>
      <c r="BD218" t="s">
        <v>2626</v>
      </c>
      <c r="BE218" t="s">
        <v>2627</v>
      </c>
      <c r="CR218" t="s">
        <v>292</v>
      </c>
      <c r="CS218" t="s">
        <v>256</v>
      </c>
      <c r="CT218" t="s">
        <v>292</v>
      </c>
      <c r="CU218" t="s">
        <v>274</v>
      </c>
      <c r="CV218" t="s">
        <v>292</v>
      </c>
      <c r="CW218" t="s">
        <v>274</v>
      </c>
      <c r="CX218" t="s">
        <v>324</v>
      </c>
      <c r="CY218" t="s">
        <v>292</v>
      </c>
      <c r="CZ218" t="s">
        <v>292</v>
      </c>
      <c r="DA218" t="s">
        <v>324</v>
      </c>
      <c r="DB218" t="s">
        <v>324</v>
      </c>
      <c r="DC218" t="s">
        <v>274</v>
      </c>
      <c r="DD218" t="s">
        <v>256</v>
      </c>
      <c r="DE218" t="s">
        <v>274</v>
      </c>
      <c r="DF218" t="s">
        <v>274</v>
      </c>
      <c r="DG218" t="s">
        <v>274</v>
      </c>
      <c r="DH218" t="s">
        <v>978</v>
      </c>
      <c r="DI218" t="s">
        <v>274</v>
      </c>
      <c r="DJ218" t="s">
        <v>274</v>
      </c>
      <c r="EW218">
        <v>6</v>
      </c>
      <c r="EX218" t="s">
        <v>258</v>
      </c>
      <c r="EY218" t="s">
        <v>258</v>
      </c>
      <c r="EZ218" t="s">
        <v>278</v>
      </c>
      <c r="FA218" t="s">
        <v>258</v>
      </c>
      <c r="FB218" t="s">
        <v>258</v>
      </c>
      <c r="FC218" t="s">
        <v>258</v>
      </c>
      <c r="FR218" t="s">
        <v>259</v>
      </c>
      <c r="FS218" t="s">
        <v>259</v>
      </c>
      <c r="FT218" t="s">
        <v>259</v>
      </c>
      <c r="FU218" t="s">
        <v>439</v>
      </c>
      <c r="FV218" t="s">
        <v>259</v>
      </c>
      <c r="FW218">
        <v>3</v>
      </c>
      <c r="GL218" t="s">
        <v>259</v>
      </c>
      <c r="GM218" t="s">
        <v>259</v>
      </c>
      <c r="GN218" t="s">
        <v>259</v>
      </c>
      <c r="GO218" t="s">
        <v>262</v>
      </c>
      <c r="GP218" t="s">
        <v>259</v>
      </c>
      <c r="GQ218" t="s">
        <v>262</v>
      </c>
      <c r="HF218" t="s">
        <v>377</v>
      </c>
      <c r="HG218" s="5">
        <v>44136</v>
      </c>
      <c r="HH218" t="s">
        <v>447</v>
      </c>
      <c r="HI218" s="5" t="s">
        <v>289</v>
      </c>
      <c r="HJ218" t="s">
        <v>770</v>
      </c>
      <c r="HK218" s="5" t="s">
        <v>564</v>
      </c>
      <c r="HZ218" t="s">
        <v>259</v>
      </c>
      <c r="IA218" t="s">
        <v>2622</v>
      </c>
      <c r="IB218" t="s">
        <v>2623</v>
      </c>
      <c r="IC218" t="s">
        <v>2628</v>
      </c>
      <c r="ID218" t="s">
        <v>2625</v>
      </c>
      <c r="IE218" t="s">
        <v>2629</v>
      </c>
    </row>
    <row r="219" spans="1:244" s="8" customFormat="1" hidden="1" x14ac:dyDescent="0.3">
      <c r="A219" s="8">
        <v>967331</v>
      </c>
      <c r="B219" s="8" t="s">
        <v>2630</v>
      </c>
      <c r="C219" s="8">
        <v>1</v>
      </c>
      <c r="E219" t="s">
        <v>3305</v>
      </c>
      <c r="F219">
        <v>1</v>
      </c>
      <c r="G219">
        <v>1</v>
      </c>
      <c r="H219">
        <v>0</v>
      </c>
      <c r="I219" s="8">
        <v>2017</v>
      </c>
      <c r="J219" s="9">
        <v>1.55</v>
      </c>
      <c r="K219" s="9">
        <v>1.71</v>
      </c>
      <c r="L219" s="8">
        <f t="shared" si="57"/>
        <v>3</v>
      </c>
      <c r="M219" s="8">
        <v>2020</v>
      </c>
      <c r="N219" s="8">
        <f t="shared" si="58"/>
        <v>0</v>
      </c>
      <c r="O219" s="8">
        <v>0</v>
      </c>
      <c r="P219" s="8">
        <f t="shared" si="59"/>
        <v>2</v>
      </c>
      <c r="Q219" s="8">
        <f t="shared" si="75"/>
        <v>0</v>
      </c>
      <c r="R219" s="8">
        <f t="shared" si="60"/>
        <v>0</v>
      </c>
      <c r="S219" s="8">
        <f t="shared" si="61"/>
        <v>0</v>
      </c>
      <c r="T219" s="8">
        <v>0</v>
      </c>
      <c r="U219" s="8">
        <f t="shared" si="62"/>
        <v>4</v>
      </c>
      <c r="V219" s="8">
        <f t="shared" si="63"/>
        <v>0</v>
      </c>
      <c r="W219">
        <f t="shared" si="64"/>
        <v>0</v>
      </c>
      <c r="X219" s="8">
        <f t="shared" si="65"/>
        <v>0</v>
      </c>
      <c r="Y219" s="8">
        <f t="shared" si="66"/>
        <v>2</v>
      </c>
      <c r="Z219" s="8">
        <v>2</v>
      </c>
      <c r="AA219" s="8">
        <f t="shared" si="67"/>
        <v>1</v>
      </c>
      <c r="AB219" s="8">
        <f t="shared" si="68"/>
        <v>1</v>
      </c>
      <c r="AC219" s="8">
        <f t="shared" si="69"/>
        <v>0</v>
      </c>
      <c r="AD219" s="8">
        <f t="shared" si="70"/>
        <v>0</v>
      </c>
      <c r="AE219" s="8">
        <f t="shared" si="71"/>
        <v>0</v>
      </c>
      <c r="AF219" s="8">
        <f t="shared" si="72"/>
        <v>0</v>
      </c>
      <c r="AG219" s="8">
        <f t="shared" si="73"/>
        <v>0</v>
      </c>
      <c r="AH219" s="8">
        <f t="shared" si="74"/>
        <v>0</v>
      </c>
      <c r="AI219" s="8" t="s">
        <v>250</v>
      </c>
      <c r="AJ219" s="8" t="s">
        <v>292</v>
      </c>
      <c r="AM219" s="8" t="s">
        <v>295</v>
      </c>
      <c r="AN219" s="8" t="s">
        <v>2631</v>
      </c>
      <c r="AO219" s="8" t="s">
        <v>1379</v>
      </c>
      <c r="AP219" s="8" t="s">
        <v>313</v>
      </c>
      <c r="AQ219" s="8" t="s">
        <v>878</v>
      </c>
      <c r="AR219" s="8" t="s">
        <v>677</v>
      </c>
      <c r="AS219" s="8" t="s">
        <v>296</v>
      </c>
      <c r="AT219" s="8" t="s">
        <v>297</v>
      </c>
      <c r="CR219" s="8" t="s">
        <v>274</v>
      </c>
      <c r="CS219" s="8" t="s">
        <v>274</v>
      </c>
      <c r="CT219" s="8" t="s">
        <v>299</v>
      </c>
      <c r="CU219" s="8" t="s">
        <v>292</v>
      </c>
      <c r="CV219" s="8" t="s">
        <v>292</v>
      </c>
      <c r="CW219" s="8" t="s">
        <v>292</v>
      </c>
      <c r="CX219" s="8" t="s">
        <v>299</v>
      </c>
      <c r="CY219" s="8" t="s">
        <v>292</v>
      </c>
      <c r="EW219" s="8">
        <v>6</v>
      </c>
      <c r="EX219" s="8" t="s">
        <v>300</v>
      </c>
      <c r="EY219" s="8" t="s">
        <v>278</v>
      </c>
      <c r="EZ219" s="8" t="s">
        <v>258</v>
      </c>
      <c r="FA219" s="8" t="s">
        <v>278</v>
      </c>
      <c r="FB219" s="8" t="s">
        <v>258</v>
      </c>
      <c r="FC219" s="8" t="s">
        <v>278</v>
      </c>
      <c r="FR219" s="8" t="s">
        <v>259</v>
      </c>
      <c r="FS219" s="8" t="s">
        <v>1023</v>
      </c>
      <c r="FT219" s="8" t="s">
        <v>261</v>
      </c>
      <c r="FU219" s="8" t="s">
        <v>584</v>
      </c>
      <c r="FV219" s="8" t="s">
        <v>979</v>
      </c>
      <c r="FW219" s="8" t="s">
        <v>281</v>
      </c>
      <c r="GL219" s="8" t="s">
        <v>262</v>
      </c>
      <c r="GM219" s="8" t="s">
        <v>302</v>
      </c>
      <c r="GN219" s="8" t="s">
        <v>302</v>
      </c>
      <c r="GO219" s="8" t="s">
        <v>302</v>
      </c>
      <c r="GP219" s="8" t="s">
        <v>302</v>
      </c>
      <c r="GQ219" s="8" t="s">
        <v>302</v>
      </c>
      <c r="HF219" s="8" t="s">
        <v>2632</v>
      </c>
      <c r="HG219" s="10">
        <v>44287</v>
      </c>
      <c r="HH219" s="8" t="s">
        <v>2633</v>
      </c>
      <c r="HI219" s="8" t="s">
        <v>2634</v>
      </c>
      <c r="HJ219" s="8" t="s">
        <v>624</v>
      </c>
      <c r="HK219" s="10">
        <v>43160</v>
      </c>
      <c r="HZ219" s="8" t="s">
        <v>307</v>
      </c>
      <c r="IA219" s="8" t="s">
        <v>1379</v>
      </c>
      <c r="IB219" s="8" t="s">
        <v>2635</v>
      </c>
      <c r="IC219" s="8" t="s">
        <v>1379</v>
      </c>
      <c r="ID219" s="8" t="s">
        <v>2631</v>
      </c>
      <c r="IE219" s="8" t="s">
        <v>1379</v>
      </c>
    </row>
    <row r="220" spans="1:244" hidden="1" x14ac:dyDescent="0.3">
      <c r="A220">
        <v>919081</v>
      </c>
      <c r="B220" t="s">
        <v>2636</v>
      </c>
      <c r="D220">
        <v>1</v>
      </c>
      <c r="E220" t="s">
        <v>3306</v>
      </c>
      <c r="F220">
        <v>3</v>
      </c>
      <c r="G220">
        <v>0</v>
      </c>
      <c r="H220">
        <v>0</v>
      </c>
      <c r="I220">
        <v>2015</v>
      </c>
      <c r="J220" s="3">
        <v>5.82</v>
      </c>
      <c r="K220" s="3">
        <v>6.36</v>
      </c>
      <c r="L220">
        <f t="shared" si="57"/>
        <v>0</v>
      </c>
      <c r="M220">
        <v>2015</v>
      </c>
      <c r="N220">
        <f t="shared" si="58"/>
        <v>0</v>
      </c>
      <c r="O220">
        <v>2</v>
      </c>
      <c r="P220">
        <f t="shared" si="59"/>
        <v>1</v>
      </c>
      <c r="Q220">
        <f t="shared" si="75"/>
        <v>1</v>
      </c>
      <c r="R220">
        <f t="shared" si="60"/>
        <v>0</v>
      </c>
      <c r="S220">
        <f t="shared" si="61"/>
        <v>1</v>
      </c>
      <c r="T220">
        <v>1</v>
      </c>
      <c r="U220">
        <f t="shared" si="62"/>
        <v>8</v>
      </c>
      <c r="V220">
        <f t="shared" si="63"/>
        <v>2</v>
      </c>
      <c r="W220">
        <f t="shared" si="64"/>
        <v>1</v>
      </c>
      <c r="X220">
        <f t="shared" si="65"/>
        <v>0</v>
      </c>
      <c r="Y220">
        <f t="shared" si="66"/>
        <v>6</v>
      </c>
      <c r="Z220">
        <v>8</v>
      </c>
      <c r="AA220">
        <f t="shared" si="67"/>
        <v>1</v>
      </c>
      <c r="AB220">
        <f t="shared" si="68"/>
        <v>1</v>
      </c>
      <c r="AC220">
        <f t="shared" si="69"/>
        <v>0</v>
      </c>
      <c r="AD220">
        <f t="shared" si="70"/>
        <v>0</v>
      </c>
      <c r="AE220">
        <f t="shared" si="71"/>
        <v>0</v>
      </c>
      <c r="AF220">
        <f t="shared" si="72"/>
        <v>0</v>
      </c>
      <c r="AG220">
        <f t="shared" si="73"/>
        <v>0</v>
      </c>
      <c r="AH220">
        <f t="shared" si="74"/>
        <v>0</v>
      </c>
      <c r="AI220" t="s">
        <v>250</v>
      </c>
      <c r="AJ220" t="s">
        <v>292</v>
      </c>
      <c r="AM220" t="s">
        <v>2555</v>
      </c>
      <c r="AN220" t="s">
        <v>520</v>
      </c>
      <c r="AO220" t="s">
        <v>1043</v>
      </c>
      <c r="AP220" t="s">
        <v>1602</v>
      </c>
      <c r="AQ220" t="s">
        <v>2637</v>
      </c>
      <c r="AR220" t="s">
        <v>2638</v>
      </c>
      <c r="AS220" t="s">
        <v>1239</v>
      </c>
      <c r="AT220" t="s">
        <v>765</v>
      </c>
      <c r="AU220" t="s">
        <v>792</v>
      </c>
      <c r="AV220" t="s">
        <v>369</v>
      </c>
      <c r="AW220" t="s">
        <v>2639</v>
      </c>
      <c r="AX220" t="s">
        <v>2640</v>
      </c>
      <c r="AY220" t="s">
        <v>312</v>
      </c>
      <c r="AZ220" t="s">
        <v>2641</v>
      </c>
      <c r="BA220" t="s">
        <v>335</v>
      </c>
      <c r="BB220" t="s">
        <v>1453</v>
      </c>
      <c r="BC220" t="s">
        <v>2642</v>
      </c>
      <c r="BD220" t="s">
        <v>2643</v>
      </c>
      <c r="BE220" t="s">
        <v>402</v>
      </c>
      <c r="CR220" t="s">
        <v>274</v>
      </c>
      <c r="CS220" t="s">
        <v>292</v>
      </c>
      <c r="CT220" t="s">
        <v>292</v>
      </c>
      <c r="CU220" t="s">
        <v>324</v>
      </c>
      <c r="CV220" t="s">
        <v>324</v>
      </c>
      <c r="CW220" t="s">
        <v>292</v>
      </c>
      <c r="CX220" t="s">
        <v>256</v>
      </c>
      <c r="CY220" t="s">
        <v>292</v>
      </c>
      <c r="CZ220" t="s">
        <v>292</v>
      </c>
      <c r="DA220" t="s">
        <v>373</v>
      </c>
      <c r="DB220" t="s">
        <v>292</v>
      </c>
      <c r="DC220" t="s">
        <v>274</v>
      </c>
      <c r="DD220" t="s">
        <v>274</v>
      </c>
      <c r="DE220" t="s">
        <v>274</v>
      </c>
      <c r="DF220" t="s">
        <v>299</v>
      </c>
      <c r="DG220" t="s">
        <v>274</v>
      </c>
      <c r="DH220" t="s">
        <v>274</v>
      </c>
      <c r="DI220" t="s">
        <v>423</v>
      </c>
      <c r="DJ220" t="s">
        <v>292</v>
      </c>
      <c r="EW220">
        <v>11</v>
      </c>
      <c r="EX220" t="s">
        <v>259</v>
      </c>
      <c r="EY220" t="s">
        <v>278</v>
      </c>
      <c r="EZ220" t="s">
        <v>278</v>
      </c>
      <c r="FA220" t="s">
        <v>258</v>
      </c>
      <c r="FB220" t="s">
        <v>300</v>
      </c>
      <c r="FC220" t="s">
        <v>601</v>
      </c>
      <c r="FD220" t="s">
        <v>259</v>
      </c>
      <c r="FE220" t="s">
        <v>258</v>
      </c>
      <c r="FF220" t="s">
        <v>278</v>
      </c>
      <c r="FG220" t="s">
        <v>277</v>
      </c>
      <c r="FH220" t="s">
        <v>277</v>
      </c>
      <c r="FR220" t="s">
        <v>259</v>
      </c>
      <c r="FS220" t="s">
        <v>585</v>
      </c>
      <c r="FT220" t="s">
        <v>281</v>
      </c>
      <c r="FU220" t="s">
        <v>903</v>
      </c>
      <c r="FV220" t="s">
        <v>259</v>
      </c>
      <c r="FW220" t="s">
        <v>1342</v>
      </c>
      <c r="FX220" t="s">
        <v>259</v>
      </c>
      <c r="FY220" t="s">
        <v>285</v>
      </c>
      <c r="FZ220" t="s">
        <v>2644</v>
      </c>
      <c r="GA220" t="s">
        <v>259</v>
      </c>
      <c r="GB220" t="s">
        <v>261</v>
      </c>
      <c r="GL220" t="s">
        <v>259</v>
      </c>
      <c r="GM220" t="s">
        <v>302</v>
      </c>
      <c r="GN220" t="s">
        <v>302</v>
      </c>
      <c r="GO220" t="s">
        <v>262</v>
      </c>
      <c r="GP220" t="s">
        <v>259</v>
      </c>
      <c r="GQ220" t="s">
        <v>262</v>
      </c>
      <c r="GR220" t="s">
        <v>259</v>
      </c>
      <c r="GS220" t="s">
        <v>262</v>
      </c>
      <c r="GT220" t="s">
        <v>302</v>
      </c>
      <c r="GU220" t="s">
        <v>259</v>
      </c>
      <c r="GV220" t="s">
        <v>262</v>
      </c>
      <c r="HF220" s="5">
        <v>42036</v>
      </c>
      <c r="HG220" t="s">
        <v>837</v>
      </c>
      <c r="HH220" t="s">
        <v>708</v>
      </c>
      <c r="HI220" t="s">
        <v>708</v>
      </c>
      <c r="HJ220" t="s">
        <v>708</v>
      </c>
      <c r="HK220" t="s">
        <v>375</v>
      </c>
      <c r="HL220" t="s">
        <v>287</v>
      </c>
      <c r="HM220" t="s">
        <v>1024</v>
      </c>
      <c r="HN220" t="s">
        <v>358</v>
      </c>
      <c r="HO220" s="5" t="s">
        <v>590</v>
      </c>
      <c r="HP220" s="5">
        <v>44621</v>
      </c>
      <c r="HZ220" t="s">
        <v>2638</v>
      </c>
      <c r="IA220" t="s">
        <v>1239</v>
      </c>
      <c r="IB220" t="s">
        <v>765</v>
      </c>
      <c r="IC220" t="s">
        <v>792</v>
      </c>
      <c r="ID220" t="s">
        <v>369</v>
      </c>
      <c r="IE220" t="s">
        <v>2639</v>
      </c>
      <c r="IF220" t="s">
        <v>2638</v>
      </c>
      <c r="IG220" t="s">
        <v>2645</v>
      </c>
      <c r="IH220" t="s">
        <v>335</v>
      </c>
      <c r="II220" t="s">
        <v>2646</v>
      </c>
      <c r="IJ220" t="s">
        <v>2647</v>
      </c>
    </row>
    <row r="221" spans="1:244" x14ac:dyDescent="0.3">
      <c r="A221">
        <v>149219</v>
      </c>
      <c r="B221" t="s">
        <v>2648</v>
      </c>
      <c r="D221">
        <v>1</v>
      </c>
      <c r="E221" t="s">
        <v>3304</v>
      </c>
      <c r="F221">
        <v>3</v>
      </c>
      <c r="G221">
        <v>1</v>
      </c>
      <c r="H221">
        <v>0</v>
      </c>
      <c r="I221">
        <v>2013</v>
      </c>
      <c r="J221" s="3">
        <v>27.82</v>
      </c>
      <c r="K221" s="3">
        <v>30.6</v>
      </c>
      <c r="L221">
        <f t="shared" si="57"/>
        <v>2</v>
      </c>
      <c r="M221">
        <v>2015</v>
      </c>
      <c r="N221">
        <f t="shared" si="58"/>
        <v>1</v>
      </c>
      <c r="O221">
        <v>0</v>
      </c>
      <c r="P221">
        <f t="shared" si="59"/>
        <v>0</v>
      </c>
      <c r="Q221">
        <f t="shared" si="75"/>
        <v>0</v>
      </c>
      <c r="R221">
        <f t="shared" si="60"/>
        <v>3</v>
      </c>
      <c r="S221">
        <f t="shared" si="61"/>
        <v>0</v>
      </c>
      <c r="T221">
        <v>3</v>
      </c>
      <c r="U221">
        <f t="shared" si="62"/>
        <v>4</v>
      </c>
      <c r="V221">
        <f t="shared" si="63"/>
        <v>4</v>
      </c>
      <c r="W221">
        <f t="shared" si="64"/>
        <v>0</v>
      </c>
      <c r="X221">
        <f t="shared" si="65"/>
        <v>0</v>
      </c>
      <c r="Y221">
        <f t="shared" si="66"/>
        <v>8</v>
      </c>
      <c r="Z221">
        <v>7</v>
      </c>
      <c r="AA221">
        <f t="shared" si="67"/>
        <v>1</v>
      </c>
      <c r="AB221">
        <f t="shared" si="68"/>
        <v>1</v>
      </c>
      <c r="AC221">
        <f t="shared" si="69"/>
        <v>1</v>
      </c>
      <c r="AD221">
        <f t="shared" si="70"/>
        <v>0</v>
      </c>
      <c r="AE221">
        <f t="shared" si="71"/>
        <v>0</v>
      </c>
      <c r="AF221">
        <f t="shared" si="72"/>
        <v>0</v>
      </c>
      <c r="AG221">
        <f t="shared" si="73"/>
        <v>0</v>
      </c>
      <c r="AH221">
        <f t="shared" si="74"/>
        <v>0</v>
      </c>
      <c r="AI221" t="s">
        <v>366</v>
      </c>
      <c r="AJ221" t="s">
        <v>250</v>
      </c>
      <c r="AK221" t="s">
        <v>292</v>
      </c>
      <c r="AM221" t="s">
        <v>631</v>
      </c>
      <c r="AN221" t="s">
        <v>920</v>
      </c>
      <c r="AO221" t="s">
        <v>2649</v>
      </c>
      <c r="AP221" t="s">
        <v>2650</v>
      </c>
      <c r="AQ221" t="s">
        <v>393</v>
      </c>
      <c r="AR221" t="s">
        <v>1489</v>
      </c>
      <c r="AS221" t="s">
        <v>2651</v>
      </c>
      <c r="AT221" t="s">
        <v>2652</v>
      </c>
      <c r="AU221" t="s">
        <v>630</v>
      </c>
      <c r="AV221" t="s">
        <v>318</v>
      </c>
      <c r="AW221" t="s">
        <v>1281</v>
      </c>
      <c r="AX221" t="s">
        <v>2653</v>
      </c>
      <c r="AY221" t="s">
        <v>2654</v>
      </c>
      <c r="AZ221" t="s">
        <v>2655</v>
      </c>
      <c r="BA221" t="s">
        <v>2656</v>
      </c>
      <c r="BB221" t="s">
        <v>2657</v>
      </c>
      <c r="BC221" t="s">
        <v>2658</v>
      </c>
      <c r="BD221" t="s">
        <v>2659</v>
      </c>
      <c r="BE221" t="s">
        <v>2660</v>
      </c>
      <c r="BF221" t="s">
        <v>2661</v>
      </c>
      <c r="BG221" t="s">
        <v>2649</v>
      </c>
      <c r="BH221" t="s">
        <v>2662</v>
      </c>
      <c r="CR221" t="s">
        <v>274</v>
      </c>
      <c r="CS221" t="s">
        <v>275</v>
      </c>
      <c r="CT221" t="s">
        <v>292</v>
      </c>
      <c r="CU221" t="s">
        <v>292</v>
      </c>
      <c r="CV221" t="s">
        <v>254</v>
      </c>
      <c r="CW221" t="s">
        <v>292</v>
      </c>
      <c r="CX221" t="s">
        <v>274</v>
      </c>
      <c r="CY221" t="s">
        <v>274</v>
      </c>
      <c r="CZ221" t="s">
        <v>273</v>
      </c>
      <c r="DA221" t="s">
        <v>292</v>
      </c>
      <c r="DB221" t="s">
        <v>274</v>
      </c>
      <c r="DC221" t="s">
        <v>274</v>
      </c>
      <c r="DD221" t="s">
        <v>274</v>
      </c>
      <c r="DE221" t="s">
        <v>374</v>
      </c>
      <c r="DF221" t="s">
        <v>324</v>
      </c>
      <c r="DG221" t="s">
        <v>374</v>
      </c>
      <c r="DH221" t="s">
        <v>323</v>
      </c>
      <c r="DI221" t="s">
        <v>978</v>
      </c>
      <c r="DJ221" t="s">
        <v>324</v>
      </c>
      <c r="EW221">
        <v>8</v>
      </c>
      <c r="EX221" t="s">
        <v>257</v>
      </c>
      <c r="EY221" t="s">
        <v>258</v>
      </c>
      <c r="EZ221" t="s">
        <v>601</v>
      </c>
      <c r="FA221" t="s">
        <v>347</v>
      </c>
      <c r="FB221" t="s">
        <v>300</v>
      </c>
      <c r="FC221" t="s">
        <v>347</v>
      </c>
      <c r="FD221" t="s">
        <v>347</v>
      </c>
      <c r="FE221" t="s">
        <v>347</v>
      </c>
      <c r="FR221" t="s">
        <v>259</v>
      </c>
      <c r="FS221" t="s">
        <v>259</v>
      </c>
      <c r="FT221" t="s">
        <v>259</v>
      </c>
      <c r="FU221" t="s">
        <v>2546</v>
      </c>
      <c r="FV221" t="s">
        <v>259</v>
      </c>
      <c r="FW221" t="s">
        <v>1168</v>
      </c>
      <c r="FX221">
        <v>10</v>
      </c>
      <c r="FY221" t="s">
        <v>2546</v>
      </c>
      <c r="GL221" t="s">
        <v>259</v>
      </c>
      <c r="GM221" t="s">
        <v>259</v>
      </c>
      <c r="GN221" t="s">
        <v>259</v>
      </c>
      <c r="GO221" t="s">
        <v>262</v>
      </c>
      <c r="GP221" t="s">
        <v>259</v>
      </c>
      <c r="GQ221" t="s">
        <v>262</v>
      </c>
      <c r="GR221" t="s">
        <v>263</v>
      </c>
      <c r="GS221" t="s">
        <v>262</v>
      </c>
      <c r="HF221" t="s">
        <v>2194</v>
      </c>
      <c r="HG221" s="5">
        <v>41699</v>
      </c>
      <c r="HH221" s="5">
        <v>41944</v>
      </c>
      <c r="HI221" t="s">
        <v>640</v>
      </c>
      <c r="HJ221" t="s">
        <v>375</v>
      </c>
      <c r="HK221" s="5">
        <v>43132</v>
      </c>
      <c r="HL221" s="5" t="s">
        <v>328</v>
      </c>
      <c r="HM221" t="s">
        <v>516</v>
      </c>
      <c r="HZ221" t="s">
        <v>393</v>
      </c>
      <c r="IA221" t="s">
        <v>259</v>
      </c>
      <c r="IB221" t="s">
        <v>2663</v>
      </c>
      <c r="IC221" t="s">
        <v>2664</v>
      </c>
      <c r="ID221" t="s">
        <v>318</v>
      </c>
      <c r="IE221" t="s">
        <v>2665</v>
      </c>
      <c r="IF221" t="s">
        <v>2666</v>
      </c>
      <c r="IG221" t="s">
        <v>2667</v>
      </c>
    </row>
    <row r="222" spans="1:244" hidden="1" x14ac:dyDescent="0.3">
      <c r="A222">
        <v>906390</v>
      </c>
      <c r="B222" t="s">
        <v>2668</v>
      </c>
      <c r="D222">
        <v>1</v>
      </c>
      <c r="E222" t="s">
        <v>3304</v>
      </c>
      <c r="F222">
        <v>1</v>
      </c>
      <c r="G222">
        <v>0</v>
      </c>
      <c r="H222">
        <v>0</v>
      </c>
      <c r="I222">
        <v>2016</v>
      </c>
      <c r="J222" s="3">
        <v>32.67</v>
      </c>
      <c r="K222" s="3">
        <v>35.94</v>
      </c>
      <c r="L222">
        <f t="shared" si="57"/>
        <v>1</v>
      </c>
      <c r="M222">
        <v>2017</v>
      </c>
      <c r="N222">
        <f t="shared" si="58"/>
        <v>0</v>
      </c>
      <c r="O222">
        <v>0</v>
      </c>
      <c r="P222">
        <f t="shared" si="59"/>
        <v>0</v>
      </c>
      <c r="Q222">
        <f t="shared" si="75"/>
        <v>0</v>
      </c>
      <c r="R222">
        <f t="shared" si="60"/>
        <v>0</v>
      </c>
      <c r="S222">
        <f t="shared" si="61"/>
        <v>0</v>
      </c>
      <c r="T222">
        <v>0</v>
      </c>
      <c r="U222">
        <f t="shared" si="62"/>
        <v>1</v>
      </c>
      <c r="V222">
        <f t="shared" si="63"/>
        <v>1</v>
      </c>
      <c r="W222">
        <f t="shared" si="64"/>
        <v>1</v>
      </c>
      <c r="X222">
        <f t="shared" si="65"/>
        <v>0</v>
      </c>
      <c r="Y222">
        <f t="shared" si="66"/>
        <v>7</v>
      </c>
      <c r="Z222">
        <v>8</v>
      </c>
      <c r="AA222">
        <f t="shared" si="67"/>
        <v>1</v>
      </c>
      <c r="AB222">
        <f t="shared" si="68"/>
        <v>1</v>
      </c>
      <c r="AC222">
        <f t="shared" si="69"/>
        <v>0</v>
      </c>
      <c r="AD222">
        <f t="shared" si="70"/>
        <v>0</v>
      </c>
      <c r="AE222">
        <f t="shared" si="71"/>
        <v>0</v>
      </c>
      <c r="AF222">
        <f t="shared" si="72"/>
        <v>0</v>
      </c>
      <c r="AG222">
        <f t="shared" si="73"/>
        <v>0</v>
      </c>
      <c r="AH222">
        <f t="shared" si="74"/>
        <v>0</v>
      </c>
      <c r="AI222" t="s">
        <v>250</v>
      </c>
      <c r="AJ222" t="s">
        <v>292</v>
      </c>
      <c r="AM222" t="s">
        <v>2495</v>
      </c>
      <c r="AN222" t="s">
        <v>2669</v>
      </c>
      <c r="AO222" t="s">
        <v>318</v>
      </c>
      <c r="AP222" t="s">
        <v>2021</v>
      </c>
      <c r="AQ222" t="s">
        <v>2670</v>
      </c>
      <c r="AR222" t="s">
        <v>1121</v>
      </c>
      <c r="AS222" t="s">
        <v>1904</v>
      </c>
      <c r="AT222" t="s">
        <v>2671</v>
      </c>
      <c r="AU222" t="s">
        <v>2672</v>
      </c>
      <c r="AV222" t="s">
        <v>546</v>
      </c>
      <c r="CR222" t="s">
        <v>274</v>
      </c>
      <c r="CS222" t="s">
        <v>256</v>
      </c>
      <c r="CT222" t="s">
        <v>292</v>
      </c>
      <c r="CU222" t="s">
        <v>274</v>
      </c>
      <c r="CV222" t="s">
        <v>274</v>
      </c>
      <c r="CW222" t="s">
        <v>274</v>
      </c>
      <c r="CX222" t="s">
        <v>274</v>
      </c>
      <c r="CY222" t="s">
        <v>274</v>
      </c>
      <c r="CZ222" t="s">
        <v>274</v>
      </c>
      <c r="DA222" t="s">
        <v>324</v>
      </c>
      <c r="EW222">
        <v>6</v>
      </c>
      <c r="EX222" t="s">
        <v>258</v>
      </c>
      <c r="EY222" t="s">
        <v>300</v>
      </c>
      <c r="EZ222" t="s">
        <v>258</v>
      </c>
      <c r="FA222" t="s">
        <v>347</v>
      </c>
      <c r="FB222" t="s">
        <v>1860</v>
      </c>
      <c r="FC222" t="s">
        <v>889</v>
      </c>
      <c r="FR222" t="s">
        <v>604</v>
      </c>
      <c r="FS222" t="s">
        <v>259</v>
      </c>
      <c r="FT222" t="s">
        <v>654</v>
      </c>
      <c r="FU222">
        <v>30</v>
      </c>
      <c r="FV222" t="s">
        <v>259</v>
      </c>
      <c r="FW222" t="s">
        <v>259</v>
      </c>
      <c r="GL222" t="s">
        <v>263</v>
      </c>
      <c r="GM222" t="s">
        <v>259</v>
      </c>
      <c r="GN222" t="s">
        <v>263</v>
      </c>
      <c r="GO222" t="s">
        <v>262</v>
      </c>
      <c r="GP222" t="s">
        <v>259</v>
      </c>
      <c r="GQ222" t="s">
        <v>259</v>
      </c>
      <c r="HF222" t="s">
        <v>610</v>
      </c>
      <c r="HG222" s="5" t="s">
        <v>430</v>
      </c>
      <c r="HH222" s="5">
        <v>43770</v>
      </c>
      <c r="HI222" t="s">
        <v>1011</v>
      </c>
      <c r="HJ222" s="5">
        <v>44986</v>
      </c>
      <c r="HK222" s="5" t="s">
        <v>332</v>
      </c>
      <c r="HZ222" t="s">
        <v>259</v>
      </c>
      <c r="IA222" t="s">
        <v>318</v>
      </c>
      <c r="IB222" t="s">
        <v>2673</v>
      </c>
      <c r="IC222" t="s">
        <v>2674</v>
      </c>
      <c r="ID222" t="s">
        <v>259</v>
      </c>
      <c r="IE222" t="s">
        <v>546</v>
      </c>
    </row>
    <row r="223" spans="1:244" hidden="1" x14ac:dyDescent="0.3">
      <c r="A223">
        <v>4177330</v>
      </c>
      <c r="B223" t="s">
        <v>2675</v>
      </c>
      <c r="C223">
        <v>1</v>
      </c>
      <c r="E223" t="s">
        <v>3312</v>
      </c>
      <c r="F223">
        <v>1</v>
      </c>
      <c r="G223">
        <v>0</v>
      </c>
      <c r="H223">
        <v>0</v>
      </c>
      <c r="I223">
        <v>2021</v>
      </c>
      <c r="J223" s="3">
        <v>6.3</v>
      </c>
      <c r="K223" s="3">
        <v>6.88</v>
      </c>
      <c r="L223">
        <f t="shared" si="57"/>
        <v>1</v>
      </c>
      <c r="M223">
        <v>2022</v>
      </c>
      <c r="N223">
        <f>COUNTIFS(CR223:EV223,"=university")</f>
        <v>0</v>
      </c>
      <c r="O223">
        <v>0</v>
      </c>
      <c r="P223">
        <f>COUNTIFS(CR223:EV223,"=*government**")</f>
        <v>2</v>
      </c>
      <c r="Q223">
        <f>COUNTIFS(AO223:CQ223,"=*European Innovation Council*")</f>
        <v>1</v>
      </c>
      <c r="R223">
        <f>COUNTIF(CR223:EV223,"*angel*")</f>
        <v>1</v>
      </c>
      <c r="S223">
        <f>COUNTIF(CR223:EV223,"*family_office*")</f>
        <v>0</v>
      </c>
      <c r="T223">
        <v>0</v>
      </c>
      <c r="U223">
        <f>COUNTIF(CR223:EV223,"*accelerator*")</f>
        <v>1</v>
      </c>
      <c r="V223">
        <f>COUNTIF(CR223:EV223,"*corporate*")</f>
        <v>1</v>
      </c>
      <c r="W223">
        <f t="shared" si="64"/>
        <v>0</v>
      </c>
      <c r="X223">
        <f>COUNTIF(CR223:EV223,"*crowdfunding*")</f>
        <v>0</v>
      </c>
      <c r="Y223">
        <f>COUNTIF(CR223:EV223,"*venture_capital*")</f>
        <v>3</v>
      </c>
      <c r="Z223">
        <v>3</v>
      </c>
      <c r="AA223">
        <f>COUNTIFS(AI223:AN223,"=Venture Capital")</f>
        <v>1</v>
      </c>
      <c r="AB223">
        <f>COUNTIFS(AI223:AN223,"=accelerator")</f>
        <v>1</v>
      </c>
      <c r="AC223">
        <f>COUNTIFS(AI223:AN223,"=Angel")</f>
        <v>0</v>
      </c>
      <c r="AD223">
        <f>COUNTIFS(AI223:AN223,"=bootstrapped")</f>
        <v>0</v>
      </c>
      <c r="AE223">
        <f>COUNTIFS(AI223:AN223,"=Crowdfunded")</f>
        <v>0</v>
      </c>
      <c r="AF223">
        <f>COUNTIFS(AI223:AN223,"=Private Equity")</f>
        <v>0</v>
      </c>
      <c r="AG223">
        <f>COUNTIFS(AI223:AN223,"=Public")</f>
        <v>0</v>
      </c>
      <c r="AH223">
        <f>COUNTIFS(AI223:AN223,"=Subsidiary")</f>
        <v>0</v>
      </c>
      <c r="AI223" t="s">
        <v>250</v>
      </c>
      <c r="AJ223" t="s">
        <v>292</v>
      </c>
      <c r="AM223" t="s">
        <v>1359</v>
      </c>
      <c r="AN223" t="s">
        <v>2556</v>
      </c>
      <c r="AO223" t="s">
        <v>1362</v>
      </c>
      <c r="AP223" t="s">
        <v>2676</v>
      </c>
      <c r="AQ223" t="s">
        <v>296</v>
      </c>
      <c r="AR223" t="s">
        <v>297</v>
      </c>
      <c r="AS223" t="s">
        <v>335</v>
      </c>
      <c r="AT223" t="s">
        <v>473</v>
      </c>
      <c r="CR223" t="s">
        <v>274</v>
      </c>
      <c r="CS223" t="s">
        <v>275</v>
      </c>
      <c r="CT223" t="s">
        <v>274</v>
      </c>
      <c r="CU223" t="s">
        <v>324</v>
      </c>
      <c r="CV223" t="s">
        <v>299</v>
      </c>
      <c r="CW223" t="s">
        <v>292</v>
      </c>
      <c r="CX223" t="s">
        <v>299</v>
      </c>
      <c r="CY223" t="s">
        <v>274</v>
      </c>
      <c r="EW223">
        <v>4</v>
      </c>
      <c r="EX223" t="s">
        <v>277</v>
      </c>
      <c r="EY223" t="s">
        <v>300</v>
      </c>
      <c r="EZ223" t="s">
        <v>278</v>
      </c>
      <c r="FA223" t="s">
        <v>277</v>
      </c>
      <c r="FR223" t="s">
        <v>2277</v>
      </c>
      <c r="FS223" t="s">
        <v>259</v>
      </c>
      <c r="FT223" t="s">
        <v>514</v>
      </c>
      <c r="FU223" t="s">
        <v>259</v>
      </c>
      <c r="GL223" t="s">
        <v>302</v>
      </c>
      <c r="GM223" t="s">
        <v>259</v>
      </c>
      <c r="GN223" t="s">
        <v>302</v>
      </c>
      <c r="GO223" t="s">
        <v>259</v>
      </c>
      <c r="HF223" t="s">
        <v>304</v>
      </c>
      <c r="HG223" t="s">
        <v>304</v>
      </c>
      <c r="HH223" s="5">
        <v>45231</v>
      </c>
      <c r="HI223" s="5">
        <v>45323</v>
      </c>
      <c r="HZ223" t="s">
        <v>2677</v>
      </c>
      <c r="IA223" t="s">
        <v>307</v>
      </c>
      <c r="IB223" t="s">
        <v>335</v>
      </c>
      <c r="IC223" t="s">
        <v>473</v>
      </c>
    </row>
    <row r="224" spans="1:244" hidden="1" x14ac:dyDescent="0.3">
      <c r="A224">
        <v>2012172</v>
      </c>
      <c r="B224" t="s">
        <v>2678</v>
      </c>
      <c r="D224">
        <v>1</v>
      </c>
      <c r="E224" t="s">
        <v>3312</v>
      </c>
      <c r="F224">
        <v>2</v>
      </c>
      <c r="G224">
        <v>0</v>
      </c>
      <c r="H224">
        <v>0</v>
      </c>
      <c r="I224">
        <v>2019</v>
      </c>
      <c r="J224" s="3">
        <v>5.4</v>
      </c>
      <c r="K224" s="3">
        <v>5.9</v>
      </c>
      <c r="L224">
        <f t="shared" si="57"/>
        <v>4</v>
      </c>
      <c r="M224" s="4">
        <v>2023</v>
      </c>
      <c r="N224">
        <f t="shared" si="58"/>
        <v>0</v>
      </c>
      <c r="O224">
        <v>1</v>
      </c>
      <c r="P224">
        <f t="shared" si="59"/>
        <v>2</v>
      </c>
      <c r="Q224">
        <f t="shared" si="75"/>
        <v>1</v>
      </c>
      <c r="R224">
        <f t="shared" si="60"/>
        <v>0</v>
      </c>
      <c r="S224">
        <f t="shared" si="61"/>
        <v>0</v>
      </c>
      <c r="T224">
        <v>0</v>
      </c>
      <c r="U224">
        <f t="shared" si="62"/>
        <v>5</v>
      </c>
      <c r="V224">
        <f t="shared" si="63"/>
        <v>1</v>
      </c>
      <c r="W224">
        <f t="shared" si="64"/>
        <v>1</v>
      </c>
      <c r="X224">
        <f t="shared" si="65"/>
        <v>0</v>
      </c>
      <c r="Y224">
        <f t="shared" si="66"/>
        <v>4</v>
      </c>
      <c r="Z224">
        <v>1</v>
      </c>
      <c r="AA224">
        <f t="shared" si="67"/>
        <v>0</v>
      </c>
      <c r="AB224">
        <f t="shared" si="68"/>
        <v>1</v>
      </c>
      <c r="AC224">
        <f t="shared" si="69"/>
        <v>0</v>
      </c>
      <c r="AD224">
        <f t="shared" si="70"/>
        <v>0</v>
      </c>
      <c r="AE224">
        <f t="shared" si="71"/>
        <v>0</v>
      </c>
      <c r="AF224">
        <f t="shared" si="72"/>
        <v>0</v>
      </c>
      <c r="AG224">
        <f t="shared" si="73"/>
        <v>0</v>
      </c>
      <c r="AH224">
        <f t="shared" si="74"/>
        <v>0</v>
      </c>
      <c r="AI224" t="s">
        <v>292</v>
      </c>
      <c r="AM224" t="s">
        <v>2679</v>
      </c>
      <c r="AN224" t="s">
        <v>879</v>
      </c>
      <c r="AO224" t="s">
        <v>1513</v>
      </c>
      <c r="AP224" t="s">
        <v>1361</v>
      </c>
      <c r="AQ224" t="s">
        <v>335</v>
      </c>
      <c r="AR224" t="s">
        <v>296</v>
      </c>
      <c r="AS224" t="s">
        <v>297</v>
      </c>
      <c r="AT224" t="s">
        <v>977</v>
      </c>
      <c r="AU224" t="s">
        <v>1983</v>
      </c>
      <c r="AV224" t="s">
        <v>878</v>
      </c>
      <c r="AW224" t="s">
        <v>2680</v>
      </c>
      <c r="AX224" t="s">
        <v>1516</v>
      </c>
      <c r="CR224" t="s">
        <v>274</v>
      </c>
      <c r="CS224" t="s">
        <v>292</v>
      </c>
      <c r="CT224" t="s">
        <v>274</v>
      </c>
      <c r="CU224" t="s">
        <v>292</v>
      </c>
      <c r="CV224" t="s">
        <v>299</v>
      </c>
      <c r="CW224" t="s">
        <v>299</v>
      </c>
      <c r="CX224" t="s">
        <v>292</v>
      </c>
      <c r="CY224" t="s">
        <v>292</v>
      </c>
      <c r="CZ224" t="s">
        <v>256</v>
      </c>
      <c r="DA224" t="s">
        <v>292</v>
      </c>
      <c r="DB224" t="s">
        <v>978</v>
      </c>
      <c r="DC224" t="s">
        <v>274</v>
      </c>
      <c r="EW224">
        <v>5</v>
      </c>
      <c r="EX224" t="s">
        <v>300</v>
      </c>
      <c r="EY224" t="s">
        <v>278</v>
      </c>
      <c r="EZ224" t="s">
        <v>300</v>
      </c>
      <c r="FA224" t="s">
        <v>300</v>
      </c>
      <c r="FB224" t="s">
        <v>277</v>
      </c>
      <c r="FR224" t="s">
        <v>259</v>
      </c>
      <c r="FS224" t="s">
        <v>514</v>
      </c>
      <c r="FT224" t="s">
        <v>259</v>
      </c>
      <c r="FU224" t="s">
        <v>259</v>
      </c>
      <c r="FV224" t="s">
        <v>766</v>
      </c>
      <c r="GL224" t="s">
        <v>259</v>
      </c>
      <c r="GM224" t="s">
        <v>302</v>
      </c>
      <c r="GN224" t="s">
        <v>259</v>
      </c>
      <c r="GO224" t="s">
        <v>259</v>
      </c>
      <c r="GP224" t="s">
        <v>302</v>
      </c>
      <c r="HF224" t="s">
        <v>358</v>
      </c>
      <c r="HG224" t="s">
        <v>1212</v>
      </c>
      <c r="HH224" s="5">
        <v>44958</v>
      </c>
      <c r="HI224" t="s">
        <v>930</v>
      </c>
      <c r="HJ224" t="s">
        <v>564</v>
      </c>
      <c r="HZ224" t="s">
        <v>1361</v>
      </c>
      <c r="IA224" t="s">
        <v>335</v>
      </c>
      <c r="IB224" t="s">
        <v>307</v>
      </c>
      <c r="IC224" t="s">
        <v>2681</v>
      </c>
      <c r="ID224" t="s">
        <v>2682</v>
      </c>
    </row>
    <row r="225" spans="1:247" hidden="1" x14ac:dyDescent="0.3">
      <c r="A225">
        <v>1800426</v>
      </c>
      <c r="B225" t="s">
        <v>2683</v>
      </c>
      <c r="D225">
        <v>1</v>
      </c>
      <c r="E225" t="s">
        <v>3323</v>
      </c>
      <c r="F225">
        <v>3</v>
      </c>
      <c r="G225">
        <v>0</v>
      </c>
      <c r="H225">
        <v>0</v>
      </c>
      <c r="I225">
        <v>2020</v>
      </c>
      <c r="J225" s="3">
        <v>32.04</v>
      </c>
      <c r="K225">
        <v>35</v>
      </c>
      <c r="L225">
        <f t="shared" si="57"/>
        <v>1</v>
      </c>
      <c r="M225">
        <v>2021</v>
      </c>
      <c r="N225">
        <f t="shared" si="58"/>
        <v>0</v>
      </c>
      <c r="O225">
        <v>0</v>
      </c>
      <c r="P225">
        <f t="shared" si="59"/>
        <v>0</v>
      </c>
      <c r="Q225">
        <f t="shared" si="75"/>
        <v>0</v>
      </c>
      <c r="R225">
        <f t="shared" si="60"/>
        <v>2</v>
      </c>
      <c r="S225">
        <f t="shared" si="61"/>
        <v>0</v>
      </c>
      <c r="T225">
        <v>1</v>
      </c>
      <c r="U225">
        <f t="shared" si="62"/>
        <v>0</v>
      </c>
      <c r="V225">
        <f t="shared" si="63"/>
        <v>3</v>
      </c>
      <c r="W225">
        <f t="shared" si="64"/>
        <v>1</v>
      </c>
      <c r="X225">
        <f t="shared" si="65"/>
        <v>1</v>
      </c>
      <c r="Y225">
        <f t="shared" si="66"/>
        <v>5</v>
      </c>
      <c r="Z225">
        <v>1</v>
      </c>
      <c r="AA225">
        <f t="shared" si="67"/>
        <v>1</v>
      </c>
      <c r="AB225">
        <f t="shared" si="68"/>
        <v>0</v>
      </c>
      <c r="AC225">
        <f t="shared" si="69"/>
        <v>1</v>
      </c>
      <c r="AD225">
        <f t="shared" si="70"/>
        <v>0</v>
      </c>
      <c r="AE225">
        <f t="shared" si="71"/>
        <v>0</v>
      </c>
      <c r="AF225">
        <f t="shared" si="72"/>
        <v>0</v>
      </c>
      <c r="AG225">
        <f t="shared" si="73"/>
        <v>0</v>
      </c>
      <c r="AH225">
        <f t="shared" si="74"/>
        <v>0</v>
      </c>
      <c r="AI225" t="s">
        <v>366</v>
      </c>
      <c r="AJ225" t="s">
        <v>250</v>
      </c>
      <c r="AM225" t="s">
        <v>1888</v>
      </c>
      <c r="AN225" t="s">
        <v>2684</v>
      </c>
      <c r="AO225" t="s">
        <v>2685</v>
      </c>
      <c r="AP225" t="s">
        <v>2686</v>
      </c>
      <c r="AQ225" t="s">
        <v>2687</v>
      </c>
      <c r="AR225" t="s">
        <v>2688</v>
      </c>
      <c r="AS225" t="s">
        <v>2017</v>
      </c>
      <c r="AT225" t="s">
        <v>2689</v>
      </c>
      <c r="AU225" t="s">
        <v>1284</v>
      </c>
      <c r="AV225" t="s">
        <v>2690</v>
      </c>
      <c r="AW225" t="s">
        <v>2691</v>
      </c>
      <c r="CR225" t="s">
        <v>274</v>
      </c>
      <c r="CS225" t="s">
        <v>323</v>
      </c>
      <c r="CT225" t="s">
        <v>374</v>
      </c>
      <c r="CU225" t="s">
        <v>274</v>
      </c>
      <c r="CV225" t="s">
        <v>324</v>
      </c>
      <c r="CW225" t="s">
        <v>664</v>
      </c>
      <c r="CX225" t="s">
        <v>324</v>
      </c>
      <c r="CY225" t="s">
        <v>492</v>
      </c>
      <c r="CZ225" t="s">
        <v>256</v>
      </c>
      <c r="DA225" t="s">
        <v>274</v>
      </c>
      <c r="DB225" t="s">
        <v>274</v>
      </c>
      <c r="EW225">
        <v>3</v>
      </c>
      <c r="EX225" t="s">
        <v>347</v>
      </c>
      <c r="EY225" t="s">
        <v>277</v>
      </c>
      <c r="EZ225" t="s">
        <v>277</v>
      </c>
      <c r="FR225">
        <v>20</v>
      </c>
      <c r="FS225" t="s">
        <v>259</v>
      </c>
      <c r="FT225">
        <v>15</v>
      </c>
      <c r="GL225" t="s">
        <v>262</v>
      </c>
      <c r="GM225" t="s">
        <v>259</v>
      </c>
      <c r="GN225" t="s">
        <v>262</v>
      </c>
      <c r="HF225" s="5">
        <v>44501</v>
      </c>
      <c r="HG225" s="5">
        <v>44652</v>
      </c>
      <c r="HH225" s="5">
        <v>45231</v>
      </c>
      <c r="HZ225" t="s">
        <v>2692</v>
      </c>
      <c r="IA225" t="s">
        <v>2687</v>
      </c>
      <c r="IB225" t="s">
        <v>2693</v>
      </c>
    </row>
    <row r="226" spans="1:247" x14ac:dyDescent="0.3">
      <c r="A226">
        <v>920412</v>
      </c>
      <c r="B226" t="s">
        <v>2694</v>
      </c>
      <c r="C226">
        <v>1</v>
      </c>
      <c r="E226" t="s">
        <v>3313</v>
      </c>
      <c r="F226">
        <v>4</v>
      </c>
      <c r="G226">
        <v>3</v>
      </c>
      <c r="H226">
        <v>3</v>
      </c>
      <c r="I226">
        <v>2014</v>
      </c>
      <c r="J226" s="3">
        <v>20.96</v>
      </c>
      <c r="K226" s="3">
        <v>22.9</v>
      </c>
      <c r="L226">
        <f t="shared" si="57"/>
        <v>1</v>
      </c>
      <c r="M226">
        <v>2015</v>
      </c>
      <c r="N226">
        <f>COUNTIFS(CP226:FK226,"=university")</f>
        <v>1</v>
      </c>
      <c r="O226">
        <v>0</v>
      </c>
      <c r="P226">
        <f>COUNTIFS(CP226:FK226,"=*government**")</f>
        <v>0</v>
      </c>
      <c r="Q226">
        <f t="shared" si="75"/>
        <v>0</v>
      </c>
      <c r="R226">
        <f>COUNTIF(CP226:FK226,"*angel*")</f>
        <v>0</v>
      </c>
      <c r="S226">
        <f>COUNTIF(CP226:FK226,"*family_office*")</f>
        <v>0</v>
      </c>
      <c r="T226">
        <v>0</v>
      </c>
      <c r="U226">
        <f>COUNTIF(CP226:FK226,"*accelerator*")</f>
        <v>0</v>
      </c>
      <c r="V226">
        <f>COUNTIF(CP226:FK226,"*corporate*")</f>
        <v>3</v>
      </c>
      <c r="W226">
        <f t="shared" si="64"/>
        <v>1</v>
      </c>
      <c r="X226">
        <f>COUNTIF(CP226:FK226,"*crowdfunding*")</f>
        <v>0</v>
      </c>
      <c r="Y226">
        <f>COUNTIF(CP226:FK226,"*venture_capital*")</f>
        <v>7</v>
      </c>
      <c r="Z226">
        <v>7</v>
      </c>
      <c r="AA226">
        <f t="shared" si="67"/>
        <v>1</v>
      </c>
      <c r="AB226">
        <f t="shared" si="68"/>
        <v>0</v>
      </c>
      <c r="AC226">
        <f t="shared" si="69"/>
        <v>0</v>
      </c>
      <c r="AD226">
        <f t="shared" si="70"/>
        <v>0</v>
      </c>
      <c r="AE226">
        <f t="shared" si="71"/>
        <v>0</v>
      </c>
      <c r="AF226">
        <f t="shared" si="72"/>
        <v>1</v>
      </c>
      <c r="AG226">
        <f t="shared" si="73"/>
        <v>1</v>
      </c>
      <c r="AH226">
        <f t="shared" si="74"/>
        <v>0</v>
      </c>
      <c r="AI226" t="s">
        <v>593</v>
      </c>
      <c r="AJ226" t="s">
        <v>714</v>
      </c>
      <c r="AK226" t="s">
        <v>250</v>
      </c>
      <c r="AM226" t="s">
        <v>2695</v>
      </c>
      <c r="AN226" t="s">
        <v>295</v>
      </c>
      <c r="AO226" t="s">
        <v>2696</v>
      </c>
      <c r="AP226" t="s">
        <v>845</v>
      </c>
      <c r="AQ226" t="s">
        <v>583</v>
      </c>
      <c r="AR226" t="s">
        <v>2697</v>
      </c>
      <c r="AS226" t="s">
        <v>1404</v>
      </c>
      <c r="AT226" t="s">
        <v>1008</v>
      </c>
      <c r="AU226" t="s">
        <v>2698</v>
      </c>
      <c r="AV226" t="s">
        <v>2699</v>
      </c>
      <c r="AW226" t="s">
        <v>2268</v>
      </c>
      <c r="AX226" t="s">
        <v>2700</v>
      </c>
      <c r="CR226" t="s">
        <v>274</v>
      </c>
      <c r="CS226" t="s">
        <v>274</v>
      </c>
      <c r="CT226" t="s">
        <v>274</v>
      </c>
      <c r="CU226" t="s">
        <v>254</v>
      </c>
      <c r="CV226" t="s">
        <v>274</v>
      </c>
      <c r="CW226" t="s">
        <v>256</v>
      </c>
      <c r="CX226" t="s">
        <v>274</v>
      </c>
      <c r="CY226" t="s">
        <v>323</v>
      </c>
      <c r="CZ226" t="s">
        <v>274</v>
      </c>
      <c r="DA226" t="s">
        <v>324</v>
      </c>
      <c r="DB226" t="s">
        <v>274</v>
      </c>
      <c r="DC226" t="s">
        <v>324</v>
      </c>
      <c r="EW226">
        <v>14</v>
      </c>
      <c r="EX226" t="s">
        <v>257</v>
      </c>
      <c r="EY226" t="s">
        <v>258</v>
      </c>
      <c r="EZ226" t="s">
        <v>349</v>
      </c>
      <c r="FA226" t="s">
        <v>258</v>
      </c>
      <c r="FB226" t="s">
        <v>278</v>
      </c>
      <c r="FC226" t="s">
        <v>258</v>
      </c>
      <c r="FD226" t="s">
        <v>258</v>
      </c>
      <c r="FE226" t="s">
        <v>600</v>
      </c>
      <c r="FF226" t="s">
        <v>347</v>
      </c>
      <c r="FG226" t="s">
        <v>349</v>
      </c>
      <c r="FH226" t="s">
        <v>279</v>
      </c>
      <c r="FI226" t="s">
        <v>259</v>
      </c>
      <c r="FJ226" t="s">
        <v>715</v>
      </c>
      <c r="FK226" t="s">
        <v>2701</v>
      </c>
      <c r="FR226" t="s">
        <v>259</v>
      </c>
      <c r="FS226" t="s">
        <v>586</v>
      </c>
      <c r="FT226" t="s">
        <v>259</v>
      </c>
      <c r="FU226">
        <v>3</v>
      </c>
      <c r="FV226" t="s">
        <v>406</v>
      </c>
      <c r="FW226">
        <v>4</v>
      </c>
      <c r="FX226" t="s">
        <v>1752</v>
      </c>
      <c r="FY226" t="s">
        <v>493</v>
      </c>
      <c r="FZ226" t="s">
        <v>2702</v>
      </c>
      <c r="GA226" t="s">
        <v>493</v>
      </c>
      <c r="GB226" t="s">
        <v>259</v>
      </c>
      <c r="GC226" t="s">
        <v>259</v>
      </c>
      <c r="GD226" t="s">
        <v>259</v>
      </c>
      <c r="GE226" t="s">
        <v>918</v>
      </c>
      <c r="GL226" t="s">
        <v>259</v>
      </c>
      <c r="GM226" t="s">
        <v>587</v>
      </c>
      <c r="GN226" t="s">
        <v>259</v>
      </c>
      <c r="GO226" t="s">
        <v>262</v>
      </c>
      <c r="GP226" t="s">
        <v>262</v>
      </c>
      <c r="GQ226" t="s">
        <v>262</v>
      </c>
      <c r="GR226" t="s">
        <v>262</v>
      </c>
      <c r="GS226" t="s">
        <v>587</v>
      </c>
      <c r="GT226" t="s">
        <v>262</v>
      </c>
      <c r="GU226" t="s">
        <v>587</v>
      </c>
      <c r="GV226" t="s">
        <v>259</v>
      </c>
      <c r="GW226" t="s">
        <v>259</v>
      </c>
      <c r="GX226" t="s">
        <v>259</v>
      </c>
      <c r="GY226" t="s">
        <v>262</v>
      </c>
      <c r="HF226" s="5" t="s">
        <v>2119</v>
      </c>
      <c r="HG226" s="5">
        <v>42064</v>
      </c>
      <c r="HH226" s="5" t="s">
        <v>1641</v>
      </c>
      <c r="HI226" t="s">
        <v>709</v>
      </c>
      <c r="HJ226" s="5">
        <v>42826</v>
      </c>
      <c r="HK226" s="5" t="s">
        <v>287</v>
      </c>
      <c r="HL226" s="5" t="s">
        <v>894</v>
      </c>
      <c r="HM226" s="5" t="s">
        <v>739</v>
      </c>
      <c r="HN226" s="5" t="s">
        <v>430</v>
      </c>
      <c r="HO226" s="5" t="s">
        <v>430</v>
      </c>
      <c r="HP226" s="5">
        <v>43891</v>
      </c>
      <c r="HQ226" s="5">
        <v>44228</v>
      </c>
      <c r="HR226" s="5" t="s">
        <v>447</v>
      </c>
      <c r="HS226" s="5">
        <v>45017</v>
      </c>
      <c r="HZ226" t="s">
        <v>845</v>
      </c>
      <c r="IA226" t="s">
        <v>583</v>
      </c>
      <c r="IB226" t="s">
        <v>259</v>
      </c>
      <c r="IC226" t="s">
        <v>2697</v>
      </c>
      <c r="ID226" t="s">
        <v>259</v>
      </c>
      <c r="IE226" t="s">
        <v>2703</v>
      </c>
      <c r="IF226" t="s">
        <v>2704</v>
      </c>
      <c r="IG226" t="s">
        <v>583</v>
      </c>
      <c r="IH226" t="s">
        <v>259</v>
      </c>
      <c r="II226" t="s">
        <v>259</v>
      </c>
      <c r="IJ226" t="s">
        <v>2699</v>
      </c>
      <c r="IK226" t="s">
        <v>2268</v>
      </c>
      <c r="IL226" t="s">
        <v>259</v>
      </c>
      <c r="IM226" t="s">
        <v>2700</v>
      </c>
    </row>
    <row r="227" spans="1:247" hidden="1" x14ac:dyDescent="0.3">
      <c r="A227">
        <v>2894889</v>
      </c>
      <c r="B227" t="s">
        <v>2705</v>
      </c>
      <c r="C227">
        <v>1</v>
      </c>
      <c r="E227" t="s">
        <v>3312</v>
      </c>
      <c r="F227">
        <v>1</v>
      </c>
      <c r="G227">
        <v>0</v>
      </c>
      <c r="H227">
        <v>0</v>
      </c>
      <c r="I227">
        <v>2020</v>
      </c>
      <c r="J227" s="3">
        <v>4.78</v>
      </c>
      <c r="K227" s="3">
        <v>5.25</v>
      </c>
      <c r="L227">
        <f t="shared" si="57"/>
        <v>2</v>
      </c>
      <c r="M227">
        <v>2022</v>
      </c>
      <c r="N227">
        <f>COUNTIFS(CT227:EV227,"=university")</f>
        <v>0</v>
      </c>
      <c r="O227">
        <v>0</v>
      </c>
      <c r="P227">
        <f>COUNTIFS(CT227:EV227,"=*government**")</f>
        <v>1</v>
      </c>
      <c r="Q227">
        <f>COUNTIFS(AO227:CQ227,"=*European Innovation Council*")</f>
        <v>0</v>
      </c>
      <c r="R227">
        <f>COUNTIF(CT227:EV227,"*angel*")</f>
        <v>0</v>
      </c>
      <c r="S227">
        <f>COUNTIF(CT227:EV227,"*family_office*")</f>
        <v>0</v>
      </c>
      <c r="T227">
        <v>0</v>
      </c>
      <c r="U227">
        <f>COUNTIF(CT227:EV227,"*accelerator*")</f>
        <v>2</v>
      </c>
      <c r="V227">
        <f>COUNTIF(CT227:EV227,"*corporate*")</f>
        <v>0</v>
      </c>
      <c r="W227">
        <f t="shared" si="64"/>
        <v>0</v>
      </c>
      <c r="X227">
        <f>COUNTIF(CT227:EV227,"*crowdfunding*")</f>
        <v>0</v>
      </c>
      <c r="Y227">
        <f>COUNTIF(CT227:EV227,"*venture_capital*")</f>
        <v>0</v>
      </c>
      <c r="Z227">
        <v>0</v>
      </c>
      <c r="AA227">
        <f t="shared" si="67"/>
        <v>1</v>
      </c>
      <c r="AB227">
        <f t="shared" si="68"/>
        <v>1</v>
      </c>
      <c r="AC227">
        <f t="shared" si="69"/>
        <v>0</v>
      </c>
      <c r="AD227">
        <f t="shared" si="70"/>
        <v>0</v>
      </c>
      <c r="AE227">
        <f t="shared" si="71"/>
        <v>0</v>
      </c>
      <c r="AF227">
        <f t="shared" si="72"/>
        <v>0</v>
      </c>
      <c r="AG227">
        <f t="shared" si="73"/>
        <v>0</v>
      </c>
      <c r="AH227">
        <f t="shared" si="74"/>
        <v>0</v>
      </c>
      <c r="AI227" t="s">
        <v>250</v>
      </c>
      <c r="AJ227" t="s">
        <v>292</v>
      </c>
      <c r="AM227" t="s">
        <v>2706</v>
      </c>
      <c r="AN227" t="s">
        <v>571</v>
      </c>
      <c r="AO227" t="s">
        <v>296</v>
      </c>
      <c r="AP227" t="s">
        <v>297</v>
      </c>
      <c r="AQ227" t="s">
        <v>977</v>
      </c>
      <c r="CR227" t="s">
        <v>1550</v>
      </c>
      <c r="CS227" t="s">
        <v>298</v>
      </c>
      <c r="CT227" t="s">
        <v>299</v>
      </c>
      <c r="CU227" t="s">
        <v>292</v>
      </c>
      <c r="CV227" t="s">
        <v>292</v>
      </c>
      <c r="EW227">
        <v>3</v>
      </c>
      <c r="EX227" t="s">
        <v>347</v>
      </c>
      <c r="EY227" t="s">
        <v>300</v>
      </c>
      <c r="EZ227" t="s">
        <v>300</v>
      </c>
      <c r="FR227" t="s">
        <v>2707</v>
      </c>
      <c r="FS227" t="s">
        <v>259</v>
      </c>
      <c r="FT227" t="s">
        <v>979</v>
      </c>
      <c r="GL227" t="s">
        <v>302</v>
      </c>
      <c r="GM227" t="s">
        <v>259</v>
      </c>
      <c r="GN227" t="s">
        <v>302</v>
      </c>
      <c r="HF227" s="5">
        <v>44652</v>
      </c>
      <c r="HG227" s="5" t="s">
        <v>304</v>
      </c>
      <c r="HH227" t="s">
        <v>726</v>
      </c>
      <c r="HZ227" t="s">
        <v>571</v>
      </c>
      <c r="IA227" t="s">
        <v>307</v>
      </c>
      <c r="IB227" t="s">
        <v>2681</v>
      </c>
    </row>
    <row r="228" spans="1:247" hidden="1" x14ac:dyDescent="0.3">
      <c r="A228">
        <v>4032350</v>
      </c>
      <c r="B228" t="s">
        <v>2708</v>
      </c>
      <c r="D228">
        <v>1</v>
      </c>
      <c r="E228" t="s">
        <v>3312</v>
      </c>
      <c r="F228">
        <v>1</v>
      </c>
      <c r="G228">
        <v>1</v>
      </c>
      <c r="H228">
        <v>0</v>
      </c>
      <c r="I228">
        <v>2018</v>
      </c>
      <c r="J228" s="3">
        <v>2</v>
      </c>
      <c r="K228" s="3">
        <v>2.2000000000000002</v>
      </c>
      <c r="L228">
        <f t="shared" si="57"/>
        <v>4</v>
      </c>
      <c r="M228">
        <v>2022</v>
      </c>
      <c r="N228">
        <f>COUNTIFS(CR228:EV228,"=university")</f>
        <v>0</v>
      </c>
      <c r="O228">
        <v>0</v>
      </c>
      <c r="P228">
        <f>COUNTIFS(CR228:EV228,"=*government**")</f>
        <v>1</v>
      </c>
      <c r="Q228">
        <f>COUNTIFS(AR228:CQ228,"=*European Innovation Council*")</f>
        <v>0</v>
      </c>
      <c r="R228">
        <f>COUNTIF(CR228:EV228,"*angel*")</f>
        <v>0</v>
      </c>
      <c r="S228">
        <f>COUNTIF(CR228:EV228,"*family_office*")</f>
        <v>0</v>
      </c>
      <c r="T228">
        <v>0</v>
      </c>
      <c r="U228">
        <f>COUNTIF(CR228:EV228,"*accelerator*")</f>
        <v>2</v>
      </c>
      <c r="V228">
        <f>COUNTIF(CR228:EV228,"*corporate*")</f>
        <v>0</v>
      </c>
      <c r="W228">
        <f t="shared" si="64"/>
        <v>0</v>
      </c>
      <c r="X228">
        <f>COUNTIF(CR228:EV228,"*crowdfunding*")</f>
        <v>0</v>
      </c>
      <c r="Y228">
        <f>COUNTIF(CR228:EV228,"*venture_capital*")</f>
        <v>4</v>
      </c>
      <c r="Z228">
        <v>4</v>
      </c>
      <c r="AA228">
        <f t="shared" si="67"/>
        <v>1</v>
      </c>
      <c r="AB228">
        <f t="shared" si="68"/>
        <v>1</v>
      </c>
      <c r="AC228">
        <f t="shared" si="69"/>
        <v>0</v>
      </c>
      <c r="AD228">
        <f t="shared" si="70"/>
        <v>0</v>
      </c>
      <c r="AE228">
        <f t="shared" si="71"/>
        <v>0</v>
      </c>
      <c r="AF228">
        <f t="shared" si="72"/>
        <v>0</v>
      </c>
      <c r="AG228">
        <f t="shared" si="73"/>
        <v>0</v>
      </c>
      <c r="AH228">
        <f t="shared" si="74"/>
        <v>0</v>
      </c>
      <c r="AI228" t="s">
        <v>250</v>
      </c>
      <c r="AJ228" t="s">
        <v>292</v>
      </c>
      <c r="AM228" t="s">
        <v>1358</v>
      </c>
      <c r="AN228" t="s">
        <v>1359</v>
      </c>
      <c r="AO228" t="s">
        <v>833</v>
      </c>
      <c r="AP228" t="s">
        <v>1018</v>
      </c>
      <c r="AQ228" t="s">
        <v>1355</v>
      </c>
      <c r="AR228" t="s">
        <v>296</v>
      </c>
      <c r="AS228" t="s">
        <v>297</v>
      </c>
      <c r="CR228" t="s">
        <v>292</v>
      </c>
      <c r="CS228" t="s">
        <v>274</v>
      </c>
      <c r="CT228" t="s">
        <v>274</v>
      </c>
      <c r="CU228" t="s">
        <v>274</v>
      </c>
      <c r="CV228" t="s">
        <v>274</v>
      </c>
      <c r="CW228" t="s">
        <v>299</v>
      </c>
      <c r="CX228" t="s">
        <v>292</v>
      </c>
      <c r="EW228">
        <v>2</v>
      </c>
      <c r="EX228" t="s">
        <v>258</v>
      </c>
      <c r="EY228" t="s">
        <v>300</v>
      </c>
      <c r="FR228">
        <v>2</v>
      </c>
      <c r="FS228" t="s">
        <v>259</v>
      </c>
      <c r="GL228" t="s">
        <v>302</v>
      </c>
      <c r="GM228" t="s">
        <v>259</v>
      </c>
      <c r="HF228" t="s">
        <v>852</v>
      </c>
      <c r="HG228" t="s">
        <v>304</v>
      </c>
      <c r="HZ228" t="s">
        <v>2709</v>
      </c>
      <c r="IA228" t="s">
        <v>307</v>
      </c>
    </row>
    <row r="229" spans="1:247" hidden="1" x14ac:dyDescent="0.3">
      <c r="A229">
        <v>988653</v>
      </c>
      <c r="B229" t="s">
        <v>2710</v>
      </c>
      <c r="D229">
        <v>1</v>
      </c>
      <c r="E229" t="s">
        <v>3315</v>
      </c>
      <c r="F229">
        <v>4</v>
      </c>
      <c r="G229">
        <v>1</v>
      </c>
      <c r="H229">
        <v>1</v>
      </c>
      <c r="I229">
        <v>2017</v>
      </c>
      <c r="J229" s="3">
        <v>2.79</v>
      </c>
      <c r="K229" s="3">
        <v>3.07</v>
      </c>
      <c r="L229">
        <f t="shared" si="57"/>
        <v>1</v>
      </c>
      <c r="M229">
        <v>2018</v>
      </c>
      <c r="N229">
        <f t="shared" si="58"/>
        <v>0</v>
      </c>
      <c r="O229">
        <v>1</v>
      </c>
      <c r="P229">
        <f t="shared" si="59"/>
        <v>0</v>
      </c>
      <c r="Q229">
        <f t="shared" si="75"/>
        <v>0</v>
      </c>
      <c r="R229">
        <f t="shared" si="60"/>
        <v>1</v>
      </c>
      <c r="S229">
        <f t="shared" si="61"/>
        <v>0</v>
      </c>
      <c r="T229">
        <v>1</v>
      </c>
      <c r="U229">
        <f t="shared" si="62"/>
        <v>1</v>
      </c>
      <c r="V229">
        <f t="shared" si="63"/>
        <v>1</v>
      </c>
      <c r="W229">
        <f t="shared" si="64"/>
        <v>0</v>
      </c>
      <c r="X229">
        <f t="shared" si="65"/>
        <v>0</v>
      </c>
      <c r="Y229">
        <f t="shared" si="66"/>
        <v>5</v>
      </c>
      <c r="Z229">
        <v>5</v>
      </c>
      <c r="AA229">
        <f t="shared" si="67"/>
        <v>1</v>
      </c>
      <c r="AB229">
        <f t="shared" si="68"/>
        <v>1</v>
      </c>
      <c r="AC229">
        <f t="shared" si="69"/>
        <v>1</v>
      </c>
      <c r="AD229">
        <f t="shared" si="70"/>
        <v>0</v>
      </c>
      <c r="AE229">
        <f t="shared" si="71"/>
        <v>0</v>
      </c>
      <c r="AF229">
        <f t="shared" si="72"/>
        <v>0</v>
      </c>
      <c r="AG229">
        <f t="shared" si="73"/>
        <v>0</v>
      </c>
      <c r="AH229">
        <f t="shared" si="74"/>
        <v>0</v>
      </c>
      <c r="AI229" t="s">
        <v>366</v>
      </c>
      <c r="AJ229" t="s">
        <v>250</v>
      </c>
      <c r="AK229" t="s">
        <v>292</v>
      </c>
      <c r="AM229" t="s">
        <v>2711</v>
      </c>
      <c r="AN229" t="s">
        <v>799</v>
      </c>
      <c r="AO229" t="s">
        <v>2712</v>
      </c>
      <c r="AP229" t="s">
        <v>1193</v>
      </c>
      <c r="AQ229" t="s">
        <v>2713</v>
      </c>
      <c r="AR229" t="s">
        <v>1452</v>
      </c>
      <c r="AS229" t="s">
        <v>2714</v>
      </c>
      <c r="AT229" t="s">
        <v>2715</v>
      </c>
      <c r="AU229" t="s">
        <v>2716</v>
      </c>
      <c r="CR229" t="s">
        <v>274</v>
      </c>
      <c r="CS229" t="s">
        <v>474</v>
      </c>
      <c r="CT229" t="s">
        <v>274</v>
      </c>
      <c r="CU229" t="s">
        <v>274</v>
      </c>
      <c r="CV229" t="s">
        <v>323</v>
      </c>
      <c r="CW229" t="s">
        <v>292</v>
      </c>
      <c r="CX229" t="s">
        <v>274</v>
      </c>
      <c r="CY229" t="s">
        <v>374</v>
      </c>
      <c r="CZ229" t="s">
        <v>273</v>
      </c>
      <c r="EW229">
        <v>6</v>
      </c>
      <c r="EX229" t="s">
        <v>300</v>
      </c>
      <c r="EY229" t="s">
        <v>258</v>
      </c>
      <c r="EZ229" t="s">
        <v>258</v>
      </c>
      <c r="FA229" t="s">
        <v>347</v>
      </c>
      <c r="FB229" t="s">
        <v>277</v>
      </c>
      <c r="FC229" t="s">
        <v>600</v>
      </c>
      <c r="FR229" t="s">
        <v>281</v>
      </c>
      <c r="FS229" t="s">
        <v>737</v>
      </c>
      <c r="FT229" t="s">
        <v>586</v>
      </c>
      <c r="FU229">
        <v>2</v>
      </c>
      <c r="FV229" t="s">
        <v>259</v>
      </c>
      <c r="FW229" t="s">
        <v>259</v>
      </c>
      <c r="GL229" t="s">
        <v>302</v>
      </c>
      <c r="GM229" t="s">
        <v>262</v>
      </c>
      <c r="GN229" t="s">
        <v>302</v>
      </c>
      <c r="GO229" t="s">
        <v>302</v>
      </c>
      <c r="GP229" t="s">
        <v>259</v>
      </c>
      <c r="GQ229" t="s">
        <v>259</v>
      </c>
      <c r="HF229" s="5" t="s">
        <v>495</v>
      </c>
      <c r="HG229" t="s">
        <v>739</v>
      </c>
      <c r="HH229" t="s">
        <v>870</v>
      </c>
      <c r="HI229" s="5">
        <v>44228</v>
      </c>
      <c r="HJ229" t="s">
        <v>361</v>
      </c>
      <c r="HK229" s="5">
        <v>45323</v>
      </c>
      <c r="HZ229" t="s">
        <v>799</v>
      </c>
      <c r="IA229" t="s">
        <v>2717</v>
      </c>
      <c r="IB229" t="s">
        <v>1452</v>
      </c>
      <c r="IC229" t="s">
        <v>2718</v>
      </c>
      <c r="ID229" t="s">
        <v>259</v>
      </c>
      <c r="IE229" t="s">
        <v>2716</v>
      </c>
    </row>
    <row r="230" spans="1:247" hidden="1" x14ac:dyDescent="0.3">
      <c r="A230">
        <v>1534493</v>
      </c>
      <c r="B230" t="s">
        <v>2719</v>
      </c>
      <c r="D230">
        <v>1</v>
      </c>
      <c r="E230" t="s">
        <v>3311</v>
      </c>
      <c r="F230">
        <v>3</v>
      </c>
      <c r="G230">
        <v>3</v>
      </c>
      <c r="H230">
        <v>0</v>
      </c>
      <c r="I230">
        <v>2018</v>
      </c>
      <c r="J230" s="3">
        <v>3.09</v>
      </c>
      <c r="K230" s="3">
        <v>3.38</v>
      </c>
      <c r="L230">
        <f t="shared" si="57"/>
        <v>0</v>
      </c>
      <c r="M230">
        <v>2018</v>
      </c>
      <c r="N230">
        <f t="shared" si="58"/>
        <v>1</v>
      </c>
      <c r="O230">
        <v>2</v>
      </c>
      <c r="P230">
        <f t="shared" si="59"/>
        <v>3</v>
      </c>
      <c r="Q230">
        <f t="shared" si="75"/>
        <v>1</v>
      </c>
      <c r="R230">
        <f t="shared" si="60"/>
        <v>0</v>
      </c>
      <c r="S230">
        <f t="shared" si="61"/>
        <v>1</v>
      </c>
      <c r="T230">
        <v>1</v>
      </c>
      <c r="U230">
        <f t="shared" si="62"/>
        <v>5</v>
      </c>
      <c r="V230">
        <f t="shared" si="63"/>
        <v>1</v>
      </c>
      <c r="W230">
        <f t="shared" si="64"/>
        <v>0</v>
      </c>
      <c r="X230">
        <f t="shared" si="65"/>
        <v>0</v>
      </c>
      <c r="Y230">
        <f t="shared" si="66"/>
        <v>3</v>
      </c>
      <c r="Z230">
        <v>2</v>
      </c>
      <c r="AA230">
        <f t="shared" si="67"/>
        <v>1</v>
      </c>
      <c r="AB230">
        <f t="shared" si="68"/>
        <v>1</v>
      </c>
      <c r="AC230">
        <f t="shared" si="69"/>
        <v>0</v>
      </c>
      <c r="AD230">
        <f t="shared" si="70"/>
        <v>0</v>
      </c>
      <c r="AE230">
        <f t="shared" si="71"/>
        <v>0</v>
      </c>
      <c r="AF230">
        <f t="shared" si="72"/>
        <v>0</v>
      </c>
      <c r="AG230">
        <f t="shared" si="73"/>
        <v>0</v>
      </c>
      <c r="AH230">
        <f t="shared" si="74"/>
        <v>0</v>
      </c>
      <c r="AI230" t="s">
        <v>250</v>
      </c>
      <c r="AJ230" t="s">
        <v>292</v>
      </c>
      <c r="AM230" t="s">
        <v>2720</v>
      </c>
      <c r="AN230" t="s">
        <v>879</v>
      </c>
      <c r="AO230" t="s">
        <v>2721</v>
      </c>
      <c r="AP230" t="s">
        <v>2722</v>
      </c>
      <c r="AQ230" t="s">
        <v>911</v>
      </c>
      <c r="AR230" t="s">
        <v>2253</v>
      </c>
      <c r="AS230" t="s">
        <v>2723</v>
      </c>
      <c r="AT230" t="s">
        <v>765</v>
      </c>
      <c r="AU230" t="s">
        <v>2308</v>
      </c>
      <c r="AV230" t="s">
        <v>896</v>
      </c>
      <c r="AW230" t="s">
        <v>2724</v>
      </c>
      <c r="AX230" t="s">
        <v>2725</v>
      </c>
      <c r="AY230" t="s">
        <v>335</v>
      </c>
      <c r="AZ230" t="s">
        <v>473</v>
      </c>
      <c r="CR230" t="s">
        <v>292</v>
      </c>
      <c r="CS230" t="s">
        <v>292</v>
      </c>
      <c r="CT230" t="s">
        <v>276</v>
      </c>
      <c r="CU230" t="s">
        <v>254</v>
      </c>
      <c r="CV230" t="s">
        <v>292</v>
      </c>
      <c r="CW230" t="s">
        <v>323</v>
      </c>
      <c r="CX230" t="s">
        <v>274</v>
      </c>
      <c r="CY230" t="s">
        <v>292</v>
      </c>
      <c r="CZ230" t="s">
        <v>299</v>
      </c>
      <c r="DA230" t="s">
        <v>292</v>
      </c>
      <c r="DB230" t="s">
        <v>423</v>
      </c>
      <c r="DC230" t="s">
        <v>274</v>
      </c>
      <c r="DD230" t="s">
        <v>299</v>
      </c>
      <c r="DE230" t="s">
        <v>274</v>
      </c>
      <c r="EW230">
        <v>11</v>
      </c>
      <c r="EX230" t="s">
        <v>278</v>
      </c>
      <c r="EY230" t="s">
        <v>257</v>
      </c>
      <c r="EZ230" t="s">
        <v>300</v>
      </c>
      <c r="FA230" t="s">
        <v>258</v>
      </c>
      <c r="FB230" t="s">
        <v>278</v>
      </c>
      <c r="FC230" t="s">
        <v>278</v>
      </c>
      <c r="FD230" t="s">
        <v>278</v>
      </c>
      <c r="FE230" t="s">
        <v>278</v>
      </c>
      <c r="FF230" t="s">
        <v>258</v>
      </c>
      <c r="FG230" t="s">
        <v>278</v>
      </c>
      <c r="FH230" t="s">
        <v>277</v>
      </c>
      <c r="FR230" t="s">
        <v>602</v>
      </c>
      <c r="FS230" t="s">
        <v>259</v>
      </c>
      <c r="FT230" t="s">
        <v>259</v>
      </c>
      <c r="FU230" t="s">
        <v>753</v>
      </c>
      <c r="FV230" t="s">
        <v>281</v>
      </c>
      <c r="FW230">
        <v>0</v>
      </c>
      <c r="FX230" t="s">
        <v>1136</v>
      </c>
      <c r="FY230" t="s">
        <v>1136</v>
      </c>
      <c r="FZ230" t="s">
        <v>260</v>
      </c>
      <c r="GA230" t="s">
        <v>285</v>
      </c>
      <c r="GB230" t="s">
        <v>259</v>
      </c>
      <c r="GL230" t="s">
        <v>302</v>
      </c>
      <c r="GM230" t="s">
        <v>259</v>
      </c>
      <c r="GN230" t="s">
        <v>259</v>
      </c>
      <c r="GO230" t="s">
        <v>262</v>
      </c>
      <c r="GP230" t="s">
        <v>302</v>
      </c>
      <c r="GQ230" t="s">
        <v>302</v>
      </c>
      <c r="GR230" t="s">
        <v>302</v>
      </c>
      <c r="GS230" t="s">
        <v>302</v>
      </c>
      <c r="GT230" t="s">
        <v>302</v>
      </c>
      <c r="GU230" t="s">
        <v>302</v>
      </c>
      <c r="GV230" t="s">
        <v>259</v>
      </c>
      <c r="HF230" s="5">
        <v>42767</v>
      </c>
      <c r="HG230" t="s">
        <v>376</v>
      </c>
      <c r="HH230" t="s">
        <v>376</v>
      </c>
      <c r="HI230" t="s">
        <v>429</v>
      </c>
      <c r="HJ230" t="s">
        <v>328</v>
      </c>
      <c r="HK230" t="s">
        <v>328</v>
      </c>
      <c r="HL230" t="s">
        <v>359</v>
      </c>
      <c r="HM230" t="s">
        <v>870</v>
      </c>
      <c r="HN230" s="5" t="s">
        <v>852</v>
      </c>
      <c r="HO230" s="5">
        <v>45231</v>
      </c>
      <c r="HP230" s="5">
        <v>45323</v>
      </c>
      <c r="HZ230" t="s">
        <v>2721</v>
      </c>
      <c r="IA230" t="s">
        <v>2722</v>
      </c>
      <c r="IB230" t="s">
        <v>911</v>
      </c>
      <c r="IC230" t="s">
        <v>2726</v>
      </c>
      <c r="ID230" t="s">
        <v>765</v>
      </c>
      <c r="IE230" t="s">
        <v>2308</v>
      </c>
      <c r="IF230" t="s">
        <v>896</v>
      </c>
      <c r="IG230" t="s">
        <v>2308</v>
      </c>
      <c r="IH230" t="s">
        <v>2727</v>
      </c>
      <c r="II230" t="s">
        <v>335</v>
      </c>
      <c r="IJ230" t="s">
        <v>473</v>
      </c>
    </row>
    <row r="231" spans="1:247" hidden="1" x14ac:dyDescent="0.3">
      <c r="A231">
        <v>3735895</v>
      </c>
      <c r="B231" t="s">
        <v>2728</v>
      </c>
      <c r="D231">
        <v>1</v>
      </c>
      <c r="E231" t="s">
        <v>3312</v>
      </c>
      <c r="F231">
        <v>1</v>
      </c>
      <c r="G231">
        <v>1</v>
      </c>
      <c r="H231">
        <v>0</v>
      </c>
      <c r="I231">
        <v>2020</v>
      </c>
      <c r="J231" s="3">
        <v>5.0199999999999996</v>
      </c>
      <c r="K231" s="3">
        <v>5.52</v>
      </c>
      <c r="L231">
        <f t="shared" si="57"/>
        <v>1</v>
      </c>
      <c r="M231">
        <v>2021</v>
      </c>
      <c r="N231">
        <f t="shared" si="58"/>
        <v>0</v>
      </c>
      <c r="O231">
        <v>1</v>
      </c>
      <c r="P231">
        <f t="shared" si="59"/>
        <v>1</v>
      </c>
      <c r="Q231">
        <f t="shared" si="75"/>
        <v>0</v>
      </c>
      <c r="R231">
        <f t="shared" si="60"/>
        <v>0</v>
      </c>
      <c r="S231">
        <f t="shared" si="61"/>
        <v>0</v>
      </c>
      <c r="T231">
        <v>0</v>
      </c>
      <c r="U231">
        <f t="shared" si="62"/>
        <v>2</v>
      </c>
      <c r="V231">
        <f t="shared" si="63"/>
        <v>1</v>
      </c>
      <c r="W231">
        <f t="shared" si="64"/>
        <v>0</v>
      </c>
      <c r="X231">
        <f t="shared" si="65"/>
        <v>0</v>
      </c>
      <c r="Y231">
        <f t="shared" si="66"/>
        <v>2</v>
      </c>
      <c r="Z231">
        <v>2</v>
      </c>
      <c r="AA231">
        <f t="shared" si="67"/>
        <v>1</v>
      </c>
      <c r="AB231">
        <f t="shared" si="68"/>
        <v>1</v>
      </c>
      <c r="AC231">
        <f t="shared" si="69"/>
        <v>0</v>
      </c>
      <c r="AD231">
        <f t="shared" si="70"/>
        <v>0</v>
      </c>
      <c r="AE231">
        <f t="shared" si="71"/>
        <v>0</v>
      </c>
      <c r="AF231">
        <f t="shared" si="72"/>
        <v>0</v>
      </c>
      <c r="AG231">
        <f t="shared" si="73"/>
        <v>0</v>
      </c>
      <c r="AH231">
        <f t="shared" si="74"/>
        <v>0</v>
      </c>
      <c r="AI231" t="s">
        <v>250</v>
      </c>
      <c r="AJ231" t="s">
        <v>292</v>
      </c>
      <c r="AM231" t="s">
        <v>882</v>
      </c>
      <c r="AN231" t="s">
        <v>296</v>
      </c>
      <c r="AO231" t="s">
        <v>297</v>
      </c>
      <c r="AP231" t="s">
        <v>2729</v>
      </c>
      <c r="AQ231" t="s">
        <v>1516</v>
      </c>
      <c r="AR231" t="s">
        <v>864</v>
      </c>
      <c r="CR231" t="s">
        <v>292</v>
      </c>
      <c r="CS231" t="s">
        <v>299</v>
      </c>
      <c r="CT231" t="s">
        <v>292</v>
      </c>
      <c r="CU231" t="s">
        <v>324</v>
      </c>
      <c r="CV231" t="s">
        <v>274</v>
      </c>
      <c r="CW231" t="s">
        <v>274</v>
      </c>
      <c r="EW231">
        <v>3</v>
      </c>
      <c r="EX231" t="s">
        <v>300</v>
      </c>
      <c r="EY231" t="s">
        <v>258</v>
      </c>
      <c r="EZ231" t="s">
        <v>258</v>
      </c>
      <c r="FR231" t="s">
        <v>603</v>
      </c>
      <c r="FS231" t="s">
        <v>259</v>
      </c>
      <c r="FT231">
        <v>5</v>
      </c>
      <c r="GL231" t="s">
        <v>302</v>
      </c>
      <c r="GM231" t="s">
        <v>259</v>
      </c>
      <c r="GN231" t="s">
        <v>302</v>
      </c>
      <c r="HF231" s="5" t="s">
        <v>360</v>
      </c>
      <c r="HG231" s="5">
        <v>44256</v>
      </c>
      <c r="HH231" s="5">
        <v>44986</v>
      </c>
      <c r="HZ231" t="s">
        <v>307</v>
      </c>
      <c r="IA231" t="s">
        <v>2730</v>
      </c>
      <c r="IB231" t="s">
        <v>864</v>
      </c>
    </row>
    <row r="232" spans="1:247" hidden="1" x14ac:dyDescent="0.3">
      <c r="A232">
        <v>1755845</v>
      </c>
      <c r="B232" t="s">
        <v>2731</v>
      </c>
      <c r="C232">
        <v>1</v>
      </c>
      <c r="E232" t="s">
        <v>3312</v>
      </c>
      <c r="F232">
        <v>1</v>
      </c>
      <c r="G232">
        <v>1</v>
      </c>
      <c r="H232">
        <v>0</v>
      </c>
      <c r="I232">
        <v>2020</v>
      </c>
      <c r="J232" s="3">
        <v>6.14</v>
      </c>
      <c r="K232">
        <v>6.75</v>
      </c>
      <c r="L232">
        <f t="shared" si="57"/>
        <v>0</v>
      </c>
      <c r="M232">
        <v>2020</v>
      </c>
      <c r="N232">
        <f t="shared" si="58"/>
        <v>0</v>
      </c>
      <c r="O232">
        <v>0</v>
      </c>
      <c r="P232">
        <f t="shared" si="59"/>
        <v>0</v>
      </c>
      <c r="Q232">
        <f t="shared" si="75"/>
        <v>0</v>
      </c>
      <c r="R232">
        <f t="shared" si="60"/>
        <v>3</v>
      </c>
      <c r="S232">
        <f t="shared" si="61"/>
        <v>1</v>
      </c>
      <c r="T232">
        <v>2</v>
      </c>
      <c r="U232">
        <f t="shared" si="62"/>
        <v>1</v>
      </c>
      <c r="V232">
        <f t="shared" si="63"/>
        <v>1</v>
      </c>
      <c r="W232">
        <f t="shared" si="64"/>
        <v>2</v>
      </c>
      <c r="X232">
        <f t="shared" si="65"/>
        <v>0</v>
      </c>
      <c r="Y232">
        <f t="shared" si="66"/>
        <v>8</v>
      </c>
      <c r="Z232">
        <v>8</v>
      </c>
      <c r="AA232">
        <f t="shared" si="67"/>
        <v>1</v>
      </c>
      <c r="AB232">
        <f t="shared" si="68"/>
        <v>1</v>
      </c>
      <c r="AC232">
        <f t="shared" si="69"/>
        <v>1</v>
      </c>
      <c r="AD232">
        <f t="shared" si="70"/>
        <v>0</v>
      </c>
      <c r="AE232">
        <f t="shared" si="71"/>
        <v>0</v>
      </c>
      <c r="AF232">
        <f t="shared" si="72"/>
        <v>0</v>
      </c>
      <c r="AG232">
        <f t="shared" si="73"/>
        <v>0</v>
      </c>
      <c r="AH232">
        <f t="shared" si="74"/>
        <v>0</v>
      </c>
      <c r="AI232" t="s">
        <v>366</v>
      </c>
      <c r="AJ232" t="s">
        <v>250</v>
      </c>
      <c r="AK232" t="s">
        <v>292</v>
      </c>
      <c r="AM232" t="s">
        <v>878</v>
      </c>
      <c r="AN232" t="s">
        <v>2732</v>
      </c>
      <c r="AO232" t="s">
        <v>1063</v>
      </c>
      <c r="AP232" t="s">
        <v>2733</v>
      </c>
      <c r="AQ232" t="s">
        <v>2211</v>
      </c>
      <c r="AR232" t="s">
        <v>2734</v>
      </c>
      <c r="AS232" t="s">
        <v>2735</v>
      </c>
      <c r="AT232" t="s">
        <v>317</v>
      </c>
      <c r="AU232" t="s">
        <v>2736</v>
      </c>
      <c r="AV232" t="s">
        <v>1618</v>
      </c>
      <c r="AW232" t="s">
        <v>571</v>
      </c>
      <c r="AX232" t="s">
        <v>2737</v>
      </c>
      <c r="AY232" t="s">
        <v>1071</v>
      </c>
      <c r="AZ232" t="s">
        <v>2238</v>
      </c>
      <c r="CR232" t="s">
        <v>292</v>
      </c>
      <c r="CS232" t="s">
        <v>324</v>
      </c>
      <c r="CT232" t="s">
        <v>256</v>
      </c>
      <c r="CU232" t="s">
        <v>274</v>
      </c>
      <c r="CV232" t="s">
        <v>374</v>
      </c>
      <c r="CW232" t="s">
        <v>374</v>
      </c>
      <c r="CX232" t="s">
        <v>274</v>
      </c>
      <c r="CY232" t="s">
        <v>492</v>
      </c>
      <c r="CZ232" t="s">
        <v>256</v>
      </c>
      <c r="DA232" t="s">
        <v>273</v>
      </c>
      <c r="DB232" t="s">
        <v>298</v>
      </c>
      <c r="DC232" t="s">
        <v>274</v>
      </c>
      <c r="DD232" t="s">
        <v>274</v>
      </c>
      <c r="DE232" t="s">
        <v>987</v>
      </c>
      <c r="EW232">
        <v>4</v>
      </c>
      <c r="EX232" t="s">
        <v>258</v>
      </c>
      <c r="EY232" t="s">
        <v>258</v>
      </c>
      <c r="EZ232" t="s">
        <v>259</v>
      </c>
      <c r="FA232" t="s">
        <v>258</v>
      </c>
      <c r="FR232" t="s">
        <v>259</v>
      </c>
      <c r="FS232">
        <v>1</v>
      </c>
      <c r="FT232" t="s">
        <v>259</v>
      </c>
      <c r="FU232">
        <v>5</v>
      </c>
      <c r="GL232" t="s">
        <v>259</v>
      </c>
      <c r="GM232" t="s">
        <v>262</v>
      </c>
      <c r="GN232" t="s">
        <v>259</v>
      </c>
      <c r="GO232" t="s">
        <v>262</v>
      </c>
      <c r="HF232" s="5" t="s">
        <v>739</v>
      </c>
      <c r="HG232" t="s">
        <v>769</v>
      </c>
      <c r="HH232" t="s">
        <v>485</v>
      </c>
      <c r="HI232" s="5">
        <v>44621</v>
      </c>
      <c r="HZ232" t="s">
        <v>259</v>
      </c>
      <c r="IA232" t="s">
        <v>2735</v>
      </c>
      <c r="IB232" t="s">
        <v>2738</v>
      </c>
      <c r="IC232" t="s">
        <v>2739</v>
      </c>
    </row>
    <row r="233" spans="1:247" hidden="1" x14ac:dyDescent="0.3">
      <c r="A233">
        <v>1891273</v>
      </c>
      <c r="B233" t="s">
        <v>2740</v>
      </c>
      <c r="D233">
        <v>1</v>
      </c>
      <c r="E233" t="s">
        <v>3312</v>
      </c>
      <c r="F233">
        <v>3</v>
      </c>
      <c r="G233">
        <v>1</v>
      </c>
      <c r="H233">
        <v>0</v>
      </c>
      <c r="I233">
        <v>2019</v>
      </c>
      <c r="J233" s="3">
        <v>3</v>
      </c>
      <c r="K233" s="3">
        <v>3.3</v>
      </c>
      <c r="L233">
        <f t="shared" si="57"/>
        <v>3</v>
      </c>
      <c r="M233">
        <v>2022</v>
      </c>
      <c r="N233">
        <f t="shared" si="58"/>
        <v>0</v>
      </c>
      <c r="O233">
        <v>1</v>
      </c>
      <c r="P233">
        <f t="shared" si="59"/>
        <v>0</v>
      </c>
      <c r="Q233">
        <f t="shared" si="75"/>
        <v>0</v>
      </c>
      <c r="R233">
        <f t="shared" si="60"/>
        <v>0</v>
      </c>
      <c r="S233">
        <f t="shared" si="61"/>
        <v>0</v>
      </c>
      <c r="T233">
        <v>0</v>
      </c>
      <c r="U233">
        <f t="shared" si="62"/>
        <v>3</v>
      </c>
      <c r="V233">
        <f t="shared" si="63"/>
        <v>0</v>
      </c>
      <c r="W233">
        <f t="shared" si="64"/>
        <v>0</v>
      </c>
      <c r="X233">
        <f t="shared" si="65"/>
        <v>0</v>
      </c>
      <c r="Y233">
        <f t="shared" si="66"/>
        <v>3</v>
      </c>
      <c r="Z233">
        <v>3</v>
      </c>
      <c r="AA233">
        <f t="shared" si="67"/>
        <v>1</v>
      </c>
      <c r="AB233">
        <f t="shared" si="68"/>
        <v>1</v>
      </c>
      <c r="AC233">
        <f t="shared" si="69"/>
        <v>0</v>
      </c>
      <c r="AD233">
        <f t="shared" si="70"/>
        <v>0</v>
      </c>
      <c r="AE233">
        <f t="shared" si="71"/>
        <v>0</v>
      </c>
      <c r="AF233">
        <f t="shared" si="72"/>
        <v>0</v>
      </c>
      <c r="AG233">
        <f t="shared" si="73"/>
        <v>0</v>
      </c>
      <c r="AH233">
        <f t="shared" si="74"/>
        <v>0</v>
      </c>
      <c r="AI233" t="s">
        <v>250</v>
      </c>
      <c r="AJ233" t="s">
        <v>292</v>
      </c>
      <c r="AM233" t="s">
        <v>677</v>
      </c>
      <c r="AN233" t="s">
        <v>2741</v>
      </c>
      <c r="AO233" t="s">
        <v>569</v>
      </c>
      <c r="AP233" t="s">
        <v>498</v>
      </c>
      <c r="AQ233" t="s">
        <v>882</v>
      </c>
      <c r="AR233" t="s">
        <v>2742</v>
      </c>
      <c r="AS233" t="s">
        <v>1292</v>
      </c>
      <c r="CR233" t="s">
        <v>292</v>
      </c>
      <c r="CS233" t="s">
        <v>273</v>
      </c>
      <c r="CT233" t="s">
        <v>474</v>
      </c>
      <c r="CU233" t="s">
        <v>292</v>
      </c>
      <c r="CV233" t="s">
        <v>292</v>
      </c>
      <c r="CW233" t="s">
        <v>274</v>
      </c>
      <c r="CX233" t="s">
        <v>273</v>
      </c>
      <c r="EW233">
        <v>4</v>
      </c>
      <c r="EX233" t="s">
        <v>278</v>
      </c>
      <c r="EY233" t="s">
        <v>300</v>
      </c>
      <c r="EZ233" t="s">
        <v>258</v>
      </c>
      <c r="FA233" t="s">
        <v>258</v>
      </c>
      <c r="FR233" t="s">
        <v>259</v>
      </c>
      <c r="FS233" t="s">
        <v>259</v>
      </c>
      <c r="FT233" t="s">
        <v>259</v>
      </c>
      <c r="FU233">
        <v>3</v>
      </c>
      <c r="GL233" t="s">
        <v>259</v>
      </c>
      <c r="GM233" t="s">
        <v>259</v>
      </c>
      <c r="GN233" t="s">
        <v>259</v>
      </c>
      <c r="GO233" t="s">
        <v>302</v>
      </c>
      <c r="HF233" s="5">
        <v>43770</v>
      </c>
      <c r="HG233" t="s">
        <v>358</v>
      </c>
      <c r="HH233" s="5" t="s">
        <v>476</v>
      </c>
      <c r="HI233" s="5">
        <v>44621</v>
      </c>
      <c r="HZ233" t="s">
        <v>498</v>
      </c>
      <c r="IA233" t="s">
        <v>882</v>
      </c>
      <c r="IB233" t="s">
        <v>2742</v>
      </c>
      <c r="IC233" t="s">
        <v>1292</v>
      </c>
    </row>
    <row r="234" spans="1:247" hidden="1" x14ac:dyDescent="0.3">
      <c r="A234">
        <v>2948917</v>
      </c>
      <c r="B234" t="s">
        <v>2743</v>
      </c>
      <c r="C234">
        <v>1</v>
      </c>
      <c r="E234" t="s">
        <v>3306</v>
      </c>
      <c r="F234">
        <v>1</v>
      </c>
      <c r="G234">
        <v>1</v>
      </c>
      <c r="H234">
        <v>0</v>
      </c>
      <c r="I234">
        <v>2016</v>
      </c>
      <c r="J234" s="3">
        <v>10.039999999999999</v>
      </c>
      <c r="K234" s="3">
        <v>11</v>
      </c>
      <c r="L234">
        <f t="shared" si="57"/>
        <v>6</v>
      </c>
      <c r="M234">
        <v>2022</v>
      </c>
      <c r="N234">
        <f>COUNTIFS(CS234:EV234,"=university")</f>
        <v>0</v>
      </c>
      <c r="O234">
        <v>1</v>
      </c>
      <c r="P234">
        <f>COUNTIFS(CS234:EV234,"=*government**")</f>
        <v>0</v>
      </c>
      <c r="Q234">
        <f>COUNTIFS(AQ234:CR234,"=*European Innovation Council*")</f>
        <v>0</v>
      </c>
      <c r="R234">
        <f>COUNTIF(CS234:EV234,"*angel*")</f>
        <v>2</v>
      </c>
      <c r="S234">
        <f>COUNTIF(CS234:EV234,"*family_office*")</f>
        <v>0</v>
      </c>
      <c r="T234">
        <v>2</v>
      </c>
      <c r="U234">
        <f>COUNTIF(CS234:EV234,"*accelerator*")</f>
        <v>0</v>
      </c>
      <c r="V234">
        <f>COUNTIF(CS234:EV234,"*corporate*")</f>
        <v>0</v>
      </c>
      <c r="W234">
        <f t="shared" si="64"/>
        <v>0</v>
      </c>
      <c r="X234">
        <f>COUNTIF(CS234:EV234,"*crowdfunding*")</f>
        <v>0</v>
      </c>
      <c r="Y234">
        <f>COUNTIF(CS234:EV234,"*venture_capital*")</f>
        <v>1</v>
      </c>
      <c r="Z234">
        <v>1</v>
      </c>
      <c r="AA234">
        <f t="shared" si="67"/>
        <v>0</v>
      </c>
      <c r="AB234">
        <f t="shared" si="68"/>
        <v>1</v>
      </c>
      <c r="AC234">
        <f t="shared" si="69"/>
        <v>1</v>
      </c>
      <c r="AD234">
        <f t="shared" si="70"/>
        <v>0</v>
      </c>
      <c r="AE234">
        <f t="shared" si="71"/>
        <v>0</v>
      </c>
      <c r="AF234">
        <f t="shared" si="72"/>
        <v>0</v>
      </c>
      <c r="AG234">
        <f t="shared" si="73"/>
        <v>0</v>
      </c>
      <c r="AH234">
        <f t="shared" si="74"/>
        <v>0</v>
      </c>
      <c r="AI234" t="s">
        <v>366</v>
      </c>
      <c r="AJ234" t="s">
        <v>292</v>
      </c>
      <c r="AM234" t="s">
        <v>369</v>
      </c>
      <c r="AN234" t="s">
        <v>2744</v>
      </c>
      <c r="AO234" t="s">
        <v>2745</v>
      </c>
      <c r="AP234" t="s">
        <v>1738</v>
      </c>
      <c r="CR234" t="s">
        <v>373</v>
      </c>
      <c r="CS234" t="s">
        <v>374</v>
      </c>
      <c r="CT234" t="s">
        <v>374</v>
      </c>
      <c r="CU234" t="s">
        <v>274</v>
      </c>
      <c r="EW234">
        <v>2</v>
      </c>
      <c r="EX234" t="s">
        <v>277</v>
      </c>
      <c r="EY234" t="s">
        <v>258</v>
      </c>
      <c r="FR234">
        <v>4</v>
      </c>
      <c r="FS234" t="s">
        <v>1168</v>
      </c>
      <c r="GL234" t="s">
        <v>302</v>
      </c>
      <c r="GM234" t="s">
        <v>262</v>
      </c>
      <c r="HF234" s="5">
        <v>44593</v>
      </c>
      <c r="HG234" s="5">
        <v>45352</v>
      </c>
      <c r="HZ234" t="s">
        <v>2746</v>
      </c>
      <c r="IA234" t="s">
        <v>1738</v>
      </c>
    </row>
    <row r="235" spans="1:247" x14ac:dyDescent="0.3">
      <c r="A235">
        <v>942743</v>
      </c>
      <c r="B235" t="s">
        <v>2747</v>
      </c>
      <c r="C235">
        <v>1</v>
      </c>
      <c r="E235" t="s">
        <v>3313</v>
      </c>
      <c r="F235">
        <v>3</v>
      </c>
      <c r="G235">
        <v>3</v>
      </c>
      <c r="H235">
        <v>1</v>
      </c>
      <c r="I235">
        <v>2018</v>
      </c>
      <c r="J235" s="3">
        <v>20.75</v>
      </c>
      <c r="K235" s="3">
        <v>22.83</v>
      </c>
      <c r="L235">
        <f t="shared" si="57"/>
        <v>0</v>
      </c>
      <c r="M235">
        <v>2018</v>
      </c>
      <c r="N235">
        <f t="shared" si="58"/>
        <v>1</v>
      </c>
      <c r="O235">
        <v>2</v>
      </c>
      <c r="P235">
        <f t="shared" si="59"/>
        <v>0</v>
      </c>
      <c r="Q235">
        <f t="shared" si="75"/>
        <v>0</v>
      </c>
      <c r="R235">
        <f t="shared" si="60"/>
        <v>0</v>
      </c>
      <c r="S235">
        <f t="shared" si="61"/>
        <v>0</v>
      </c>
      <c r="T235">
        <v>0</v>
      </c>
      <c r="U235">
        <f t="shared" si="62"/>
        <v>3</v>
      </c>
      <c r="V235">
        <f t="shared" si="63"/>
        <v>1</v>
      </c>
      <c r="W235">
        <f t="shared" si="64"/>
        <v>0</v>
      </c>
      <c r="X235">
        <f t="shared" si="65"/>
        <v>0</v>
      </c>
      <c r="Y235">
        <f t="shared" si="66"/>
        <v>7</v>
      </c>
      <c r="Z235">
        <v>6</v>
      </c>
      <c r="AA235">
        <f t="shared" si="67"/>
        <v>1</v>
      </c>
      <c r="AB235">
        <f t="shared" si="68"/>
        <v>1</v>
      </c>
      <c r="AC235">
        <f t="shared" si="69"/>
        <v>0</v>
      </c>
      <c r="AD235">
        <f t="shared" si="70"/>
        <v>0</v>
      </c>
      <c r="AE235">
        <f t="shared" si="71"/>
        <v>0</v>
      </c>
      <c r="AF235">
        <f t="shared" si="72"/>
        <v>0</v>
      </c>
      <c r="AG235">
        <f t="shared" si="73"/>
        <v>0</v>
      </c>
      <c r="AH235">
        <f t="shared" si="74"/>
        <v>0</v>
      </c>
      <c r="AI235" t="s">
        <v>250</v>
      </c>
      <c r="AJ235" t="s">
        <v>292</v>
      </c>
      <c r="AM235" t="s">
        <v>312</v>
      </c>
      <c r="AN235" t="s">
        <v>1176</v>
      </c>
      <c r="AO235" t="s">
        <v>315</v>
      </c>
      <c r="AP235" t="s">
        <v>1322</v>
      </c>
      <c r="AQ235" t="s">
        <v>384</v>
      </c>
      <c r="AR235" t="s">
        <v>956</v>
      </c>
      <c r="AS235" t="s">
        <v>581</v>
      </c>
      <c r="AT235" t="s">
        <v>1324</v>
      </c>
      <c r="AU235" t="s">
        <v>1404</v>
      </c>
      <c r="AV235" t="s">
        <v>1021</v>
      </c>
      <c r="AW235" t="s">
        <v>2006</v>
      </c>
      <c r="AX235" t="s">
        <v>843</v>
      </c>
      <c r="CR235" t="s">
        <v>274</v>
      </c>
      <c r="CS235" t="s">
        <v>274</v>
      </c>
      <c r="CT235" t="s">
        <v>292</v>
      </c>
      <c r="CU235" t="s">
        <v>274</v>
      </c>
      <c r="CV235" t="s">
        <v>292</v>
      </c>
      <c r="CW235" t="s">
        <v>254</v>
      </c>
      <c r="CX235" t="s">
        <v>292</v>
      </c>
      <c r="CY235" t="s">
        <v>274</v>
      </c>
      <c r="CZ235" t="s">
        <v>274</v>
      </c>
      <c r="DA235" t="s">
        <v>274</v>
      </c>
      <c r="DB235" t="s">
        <v>324</v>
      </c>
      <c r="DC235" t="s">
        <v>273</v>
      </c>
      <c r="EW235">
        <v>7</v>
      </c>
      <c r="EX235" t="s">
        <v>257</v>
      </c>
      <c r="EY235" t="s">
        <v>258</v>
      </c>
      <c r="EZ235" t="s">
        <v>258</v>
      </c>
      <c r="FA235" t="s">
        <v>300</v>
      </c>
      <c r="FB235" t="s">
        <v>258</v>
      </c>
      <c r="FC235" t="s">
        <v>258</v>
      </c>
      <c r="FD235" t="s">
        <v>347</v>
      </c>
      <c r="FR235" t="s">
        <v>259</v>
      </c>
      <c r="FS235" t="s">
        <v>1599</v>
      </c>
      <c r="FT235" t="s">
        <v>905</v>
      </c>
      <c r="FU235" t="s">
        <v>259</v>
      </c>
      <c r="FV235" t="s">
        <v>2748</v>
      </c>
      <c r="FW235" t="s">
        <v>1443</v>
      </c>
      <c r="FX235">
        <v>17</v>
      </c>
      <c r="GL235" t="s">
        <v>259</v>
      </c>
      <c r="GM235" t="s">
        <v>302</v>
      </c>
      <c r="GN235" t="s">
        <v>302</v>
      </c>
      <c r="GO235" t="s">
        <v>259</v>
      </c>
      <c r="GP235" t="s">
        <v>262</v>
      </c>
      <c r="GQ235" t="s">
        <v>262</v>
      </c>
      <c r="GR235" t="s">
        <v>262</v>
      </c>
      <c r="HF235" s="5" t="s">
        <v>376</v>
      </c>
      <c r="HG235" s="5" t="s">
        <v>376</v>
      </c>
      <c r="HH235" s="5" t="s">
        <v>376</v>
      </c>
      <c r="HI235" s="5" t="s">
        <v>376</v>
      </c>
      <c r="HJ235" t="s">
        <v>328</v>
      </c>
      <c r="HK235" t="s">
        <v>358</v>
      </c>
      <c r="HL235" s="5">
        <v>44593</v>
      </c>
      <c r="HZ235" t="s">
        <v>956</v>
      </c>
      <c r="IA235" t="s">
        <v>1322</v>
      </c>
      <c r="IB235" t="s">
        <v>384</v>
      </c>
      <c r="IC235" t="s">
        <v>581</v>
      </c>
      <c r="ID235" t="s">
        <v>1324</v>
      </c>
      <c r="IE235" t="s">
        <v>2749</v>
      </c>
      <c r="IF235" t="s">
        <v>2750</v>
      </c>
    </row>
    <row r="236" spans="1:247" s="8" customFormat="1" hidden="1" x14ac:dyDescent="0.3">
      <c r="A236" s="8">
        <v>873123</v>
      </c>
      <c r="B236" s="8" t="s">
        <v>2751</v>
      </c>
      <c r="D236" s="8">
        <v>1</v>
      </c>
      <c r="E236" t="s">
        <v>3317</v>
      </c>
      <c r="F236">
        <v>4</v>
      </c>
      <c r="G236">
        <v>3</v>
      </c>
      <c r="H236">
        <v>0</v>
      </c>
      <c r="I236" s="8">
        <v>2014</v>
      </c>
      <c r="J236" s="9">
        <v>2.9</v>
      </c>
      <c r="K236" s="9">
        <v>3.19</v>
      </c>
      <c r="L236" s="8">
        <f t="shared" si="57"/>
        <v>8</v>
      </c>
      <c r="M236" s="8">
        <v>2022</v>
      </c>
      <c r="N236" s="8">
        <f t="shared" si="58"/>
        <v>0</v>
      </c>
      <c r="O236" s="8">
        <v>0</v>
      </c>
      <c r="P236" s="8">
        <f t="shared" si="59"/>
        <v>0</v>
      </c>
      <c r="Q236" s="8">
        <f t="shared" si="75"/>
        <v>0</v>
      </c>
      <c r="R236" s="8">
        <f t="shared" si="60"/>
        <v>0</v>
      </c>
      <c r="S236" s="8">
        <f t="shared" si="61"/>
        <v>0</v>
      </c>
      <c r="T236" s="8">
        <v>0</v>
      </c>
      <c r="U236" s="8">
        <f t="shared" si="62"/>
        <v>3</v>
      </c>
      <c r="V236" s="8">
        <f t="shared" si="63"/>
        <v>1</v>
      </c>
      <c r="W236">
        <f t="shared" si="64"/>
        <v>0</v>
      </c>
      <c r="X236" s="8">
        <f t="shared" si="65"/>
        <v>0</v>
      </c>
      <c r="Y236" s="8">
        <f t="shared" si="66"/>
        <v>1</v>
      </c>
      <c r="Z236" s="8">
        <v>1</v>
      </c>
      <c r="AA236" s="8">
        <f t="shared" si="67"/>
        <v>1</v>
      </c>
      <c r="AB236" s="8">
        <f t="shared" si="68"/>
        <v>1</v>
      </c>
      <c r="AC236" s="8">
        <f t="shared" si="69"/>
        <v>0</v>
      </c>
      <c r="AD236" s="8">
        <f t="shared" si="70"/>
        <v>0</v>
      </c>
      <c r="AE236" s="8">
        <f t="shared" si="71"/>
        <v>0</v>
      </c>
      <c r="AF236" s="8">
        <f t="shared" si="72"/>
        <v>0</v>
      </c>
      <c r="AG236" s="8">
        <f t="shared" si="73"/>
        <v>0</v>
      </c>
      <c r="AH236" s="8">
        <f t="shared" si="74"/>
        <v>0</v>
      </c>
      <c r="AI236" s="8" t="s">
        <v>250</v>
      </c>
      <c r="AJ236" s="8" t="s">
        <v>292</v>
      </c>
      <c r="AM236" s="8" t="s">
        <v>2752</v>
      </c>
      <c r="AN236" s="8" t="s">
        <v>1041</v>
      </c>
      <c r="AO236" s="8" t="s">
        <v>2753</v>
      </c>
      <c r="AP236" s="8" t="s">
        <v>2256</v>
      </c>
      <c r="AQ236" s="8" t="s">
        <v>2754</v>
      </c>
      <c r="CR236" s="8" t="s">
        <v>292</v>
      </c>
      <c r="CS236" s="8" t="s">
        <v>292</v>
      </c>
      <c r="CT236" s="8" t="s">
        <v>274</v>
      </c>
      <c r="CU236" s="8" t="s">
        <v>292</v>
      </c>
      <c r="CV236" s="8" t="s">
        <v>324</v>
      </c>
      <c r="EW236" s="8">
        <v>1</v>
      </c>
      <c r="EX236" s="8" t="s">
        <v>258</v>
      </c>
      <c r="FR236" s="8" t="s">
        <v>766</v>
      </c>
      <c r="GL236" s="8" t="s">
        <v>302</v>
      </c>
      <c r="HF236" s="10">
        <v>44593</v>
      </c>
      <c r="HZ236" s="8" t="s">
        <v>2755</v>
      </c>
    </row>
    <row r="237" spans="1:247" hidden="1" x14ac:dyDescent="0.3">
      <c r="A237">
        <v>3046389</v>
      </c>
      <c r="B237" t="s">
        <v>2756</v>
      </c>
      <c r="C237">
        <v>1</v>
      </c>
      <c r="E237" t="s">
        <v>3316</v>
      </c>
      <c r="F237">
        <v>3</v>
      </c>
      <c r="G237">
        <v>3</v>
      </c>
      <c r="H237">
        <v>2</v>
      </c>
      <c r="I237">
        <v>2017</v>
      </c>
      <c r="J237" s="3">
        <v>23.6</v>
      </c>
      <c r="K237" s="3">
        <v>25.92</v>
      </c>
      <c r="L237">
        <f t="shared" si="57"/>
        <v>2</v>
      </c>
      <c r="M237">
        <v>2019</v>
      </c>
      <c r="N237">
        <f t="shared" si="58"/>
        <v>0</v>
      </c>
      <c r="O237">
        <v>0</v>
      </c>
      <c r="P237">
        <f t="shared" si="59"/>
        <v>2</v>
      </c>
      <c r="Q237">
        <f t="shared" si="75"/>
        <v>1</v>
      </c>
      <c r="R237">
        <f t="shared" si="60"/>
        <v>0</v>
      </c>
      <c r="S237">
        <f t="shared" si="61"/>
        <v>0</v>
      </c>
      <c r="T237">
        <v>0</v>
      </c>
      <c r="U237">
        <f t="shared" si="62"/>
        <v>0</v>
      </c>
      <c r="V237">
        <f t="shared" si="63"/>
        <v>1</v>
      </c>
      <c r="W237">
        <f t="shared" si="64"/>
        <v>1</v>
      </c>
      <c r="X237">
        <f t="shared" si="65"/>
        <v>0</v>
      </c>
      <c r="Y237">
        <f t="shared" si="66"/>
        <v>3</v>
      </c>
      <c r="Z237">
        <v>4</v>
      </c>
      <c r="AA237">
        <f t="shared" si="67"/>
        <v>1</v>
      </c>
      <c r="AB237">
        <f t="shared" si="68"/>
        <v>0</v>
      </c>
      <c r="AC237">
        <f t="shared" si="69"/>
        <v>0</v>
      </c>
      <c r="AD237">
        <f t="shared" si="70"/>
        <v>0</v>
      </c>
      <c r="AE237">
        <f t="shared" si="71"/>
        <v>0</v>
      </c>
      <c r="AF237">
        <f t="shared" si="72"/>
        <v>0</v>
      </c>
      <c r="AG237">
        <f t="shared" si="73"/>
        <v>0</v>
      </c>
      <c r="AH237">
        <f t="shared" si="74"/>
        <v>0</v>
      </c>
      <c r="AI237" t="s">
        <v>250</v>
      </c>
      <c r="AM237" t="s">
        <v>519</v>
      </c>
      <c r="AN237" t="s">
        <v>2757</v>
      </c>
      <c r="AO237" t="s">
        <v>936</v>
      </c>
      <c r="AP237" t="s">
        <v>2758</v>
      </c>
      <c r="AQ237" t="s">
        <v>2759</v>
      </c>
      <c r="AR237" t="s">
        <v>335</v>
      </c>
      <c r="AS237" t="s">
        <v>473</v>
      </c>
      <c r="CR237" t="s">
        <v>274</v>
      </c>
      <c r="CS237" t="s">
        <v>299</v>
      </c>
      <c r="CT237" t="s">
        <v>274</v>
      </c>
      <c r="CU237" t="s">
        <v>324</v>
      </c>
      <c r="CV237" t="s">
        <v>256</v>
      </c>
      <c r="CW237" t="s">
        <v>299</v>
      </c>
      <c r="CX237" t="s">
        <v>274</v>
      </c>
      <c r="EW237">
        <v>6</v>
      </c>
      <c r="EX237" t="s">
        <v>258</v>
      </c>
      <c r="EY237" t="s">
        <v>259</v>
      </c>
      <c r="EZ237" t="s">
        <v>278</v>
      </c>
      <c r="FA237" t="s">
        <v>258</v>
      </c>
      <c r="FB237" t="s">
        <v>258</v>
      </c>
      <c r="FC237" t="s">
        <v>277</v>
      </c>
      <c r="FR237" t="s">
        <v>562</v>
      </c>
      <c r="FS237" t="s">
        <v>2760</v>
      </c>
      <c r="FT237" t="s">
        <v>514</v>
      </c>
      <c r="FU237" t="s">
        <v>667</v>
      </c>
      <c r="FV237" t="s">
        <v>654</v>
      </c>
      <c r="FW237" t="s">
        <v>514</v>
      </c>
      <c r="GL237" t="s">
        <v>302</v>
      </c>
      <c r="GM237" t="s">
        <v>302</v>
      </c>
      <c r="GN237" t="s">
        <v>302</v>
      </c>
      <c r="GO237" t="s">
        <v>302</v>
      </c>
      <c r="GP237" t="s">
        <v>302</v>
      </c>
      <c r="GQ237" t="s">
        <v>302</v>
      </c>
      <c r="HF237" t="s">
        <v>328</v>
      </c>
      <c r="HG237" t="s">
        <v>360</v>
      </c>
      <c r="HH237" t="s">
        <v>485</v>
      </c>
      <c r="HI237" t="s">
        <v>448</v>
      </c>
      <c r="HJ237" t="s">
        <v>1212</v>
      </c>
      <c r="HK237" t="s">
        <v>477</v>
      </c>
      <c r="HZ237" t="s">
        <v>2759</v>
      </c>
      <c r="IA237" t="s">
        <v>2759</v>
      </c>
      <c r="IB237" t="s">
        <v>335</v>
      </c>
      <c r="IC237" t="s">
        <v>2759</v>
      </c>
      <c r="ID237" t="s">
        <v>2759</v>
      </c>
      <c r="IE237" t="s">
        <v>473</v>
      </c>
    </row>
    <row r="238" spans="1:247" s="8" customFormat="1" hidden="1" x14ac:dyDescent="0.3">
      <c r="A238" s="8">
        <v>3724414</v>
      </c>
      <c r="B238" s="8" t="s">
        <v>2761</v>
      </c>
      <c r="C238" s="8">
        <v>1</v>
      </c>
      <c r="E238" t="s">
        <v>3312</v>
      </c>
      <c r="F238">
        <v>1</v>
      </c>
      <c r="G238">
        <v>1</v>
      </c>
      <c r="H238">
        <v>0</v>
      </c>
      <c r="I238" s="8">
        <v>2021</v>
      </c>
      <c r="J238" s="9">
        <v>4.55</v>
      </c>
      <c r="K238" s="9">
        <v>5.01</v>
      </c>
      <c r="L238" s="8">
        <f t="shared" si="57"/>
        <v>0</v>
      </c>
      <c r="M238" s="8">
        <v>2021</v>
      </c>
      <c r="N238" s="8">
        <f t="shared" si="58"/>
        <v>0</v>
      </c>
      <c r="O238" s="8">
        <v>0</v>
      </c>
      <c r="P238" s="8">
        <f t="shared" si="59"/>
        <v>0</v>
      </c>
      <c r="Q238" s="8">
        <f t="shared" si="75"/>
        <v>0</v>
      </c>
      <c r="R238" s="8">
        <f t="shared" si="60"/>
        <v>0</v>
      </c>
      <c r="S238" s="8">
        <f t="shared" si="61"/>
        <v>0</v>
      </c>
      <c r="T238" s="8">
        <v>0</v>
      </c>
      <c r="U238" s="8">
        <f t="shared" si="62"/>
        <v>0</v>
      </c>
      <c r="V238" s="8">
        <f t="shared" si="63"/>
        <v>0</v>
      </c>
      <c r="W238">
        <f t="shared" si="64"/>
        <v>0</v>
      </c>
      <c r="X238" s="8">
        <f t="shared" si="65"/>
        <v>0</v>
      </c>
      <c r="Y238" s="8">
        <f t="shared" si="66"/>
        <v>3</v>
      </c>
      <c r="Z238" s="8">
        <v>3</v>
      </c>
      <c r="AA238" s="8">
        <f t="shared" si="67"/>
        <v>1</v>
      </c>
      <c r="AB238" s="8">
        <f t="shared" si="68"/>
        <v>0</v>
      </c>
      <c r="AC238" s="8">
        <f t="shared" si="69"/>
        <v>0</v>
      </c>
      <c r="AD238" s="8">
        <f t="shared" si="70"/>
        <v>0</v>
      </c>
      <c r="AE238" s="8">
        <f t="shared" si="71"/>
        <v>0</v>
      </c>
      <c r="AF238" s="8">
        <f t="shared" si="72"/>
        <v>0</v>
      </c>
      <c r="AG238" s="8">
        <f t="shared" si="73"/>
        <v>0</v>
      </c>
      <c r="AH238" s="8">
        <f t="shared" si="74"/>
        <v>0</v>
      </c>
      <c r="AI238" s="8" t="s">
        <v>250</v>
      </c>
      <c r="AM238" s="8" t="s">
        <v>1619</v>
      </c>
      <c r="AN238" s="8" t="s">
        <v>2762</v>
      </c>
      <c r="AO238" s="8" t="s">
        <v>1618</v>
      </c>
      <c r="CR238" s="8" t="s">
        <v>273</v>
      </c>
      <c r="CS238" s="8" t="s">
        <v>274</v>
      </c>
      <c r="CT238" s="8" t="s">
        <v>273</v>
      </c>
      <c r="EW238" s="8">
        <v>2</v>
      </c>
      <c r="EX238" s="8" t="s">
        <v>258</v>
      </c>
      <c r="EY238" s="8" t="s">
        <v>258</v>
      </c>
      <c r="FR238" s="8">
        <v>5</v>
      </c>
      <c r="FS238" s="8" t="s">
        <v>2106</v>
      </c>
      <c r="GL238" s="8" t="s">
        <v>262</v>
      </c>
      <c r="GM238" s="8" t="s">
        <v>262</v>
      </c>
      <c r="HF238" s="8" t="s">
        <v>2763</v>
      </c>
      <c r="HG238" s="8" t="s">
        <v>2764</v>
      </c>
      <c r="HZ238" s="8" t="s">
        <v>2765</v>
      </c>
    </row>
    <row r="239" spans="1:247" hidden="1" x14ac:dyDescent="0.3">
      <c r="A239">
        <v>1447307</v>
      </c>
      <c r="B239" t="s">
        <v>2766</v>
      </c>
      <c r="D239">
        <v>1</v>
      </c>
      <c r="E239" t="s">
        <v>3312</v>
      </c>
      <c r="F239">
        <v>1</v>
      </c>
      <c r="G239">
        <v>0</v>
      </c>
      <c r="H239">
        <v>0</v>
      </c>
      <c r="I239">
        <v>2017</v>
      </c>
      <c r="J239" s="3">
        <v>2.2799999999999998</v>
      </c>
      <c r="K239" s="3">
        <v>2.5</v>
      </c>
      <c r="L239">
        <f t="shared" si="57"/>
        <v>1</v>
      </c>
      <c r="M239">
        <v>2018</v>
      </c>
      <c r="N239">
        <f>COUNTIFS(CR239:EV239,"=university")</f>
        <v>0</v>
      </c>
      <c r="O239">
        <v>1</v>
      </c>
      <c r="P239">
        <f>COUNTIFS(CR239:EV239,"=*government**")</f>
        <v>0</v>
      </c>
      <c r="Q239">
        <f t="shared" si="75"/>
        <v>0</v>
      </c>
      <c r="R239">
        <f>COUNTIF(CR239:EV239,"*angel*")</f>
        <v>0</v>
      </c>
      <c r="S239">
        <f>COUNTIF(CR239:EV239,"*family_office*")</f>
        <v>0</v>
      </c>
      <c r="T239">
        <v>0</v>
      </c>
      <c r="U239">
        <f>COUNTIF(CR239:EV239,"*accelerator*")</f>
        <v>2</v>
      </c>
      <c r="V239">
        <f>COUNTIF(CR239:EV239,"*corporate*")</f>
        <v>3</v>
      </c>
      <c r="W239">
        <f t="shared" si="64"/>
        <v>0</v>
      </c>
      <c r="X239">
        <f>COUNTIF(CR239:EV239,"*crowdfunding*")</f>
        <v>0</v>
      </c>
      <c r="Y239">
        <f>COUNTIF(CR239:EV239,"*venture_capital*")</f>
        <v>3</v>
      </c>
      <c r="Z239">
        <v>3</v>
      </c>
      <c r="AA239">
        <f t="shared" si="67"/>
        <v>1</v>
      </c>
      <c r="AB239">
        <f t="shared" si="68"/>
        <v>1</v>
      </c>
      <c r="AC239">
        <f t="shared" si="69"/>
        <v>0</v>
      </c>
      <c r="AD239">
        <f t="shared" si="70"/>
        <v>0</v>
      </c>
      <c r="AE239">
        <f t="shared" si="71"/>
        <v>0</v>
      </c>
      <c r="AF239">
        <f t="shared" si="72"/>
        <v>0</v>
      </c>
      <c r="AG239">
        <f t="shared" si="73"/>
        <v>0</v>
      </c>
      <c r="AH239">
        <f t="shared" si="74"/>
        <v>0</v>
      </c>
      <c r="AI239" t="s">
        <v>250</v>
      </c>
      <c r="AJ239" t="s">
        <v>292</v>
      </c>
      <c r="AM239" t="s">
        <v>674</v>
      </c>
      <c r="AN239" t="s">
        <v>2767</v>
      </c>
      <c r="AO239" t="s">
        <v>882</v>
      </c>
      <c r="AP239" t="s">
        <v>571</v>
      </c>
      <c r="AQ239" t="s">
        <v>573</v>
      </c>
      <c r="AR239" t="s">
        <v>2768</v>
      </c>
      <c r="AS239" t="s">
        <v>2769</v>
      </c>
      <c r="AT239" t="s">
        <v>2770</v>
      </c>
      <c r="CR239" t="s">
        <v>292</v>
      </c>
      <c r="CS239" t="s">
        <v>324</v>
      </c>
      <c r="CT239" t="s">
        <v>292</v>
      </c>
      <c r="CU239" t="s">
        <v>298</v>
      </c>
      <c r="CV239" t="s">
        <v>324</v>
      </c>
      <c r="CW239" t="s">
        <v>274</v>
      </c>
      <c r="CX239" t="s">
        <v>274</v>
      </c>
      <c r="CY239" t="s">
        <v>324</v>
      </c>
      <c r="EW239">
        <v>6</v>
      </c>
      <c r="EX239" t="s">
        <v>258</v>
      </c>
      <c r="EY239" t="s">
        <v>258</v>
      </c>
      <c r="EZ239" t="s">
        <v>258</v>
      </c>
      <c r="FA239" t="s">
        <v>300</v>
      </c>
      <c r="FB239" t="s">
        <v>258</v>
      </c>
      <c r="FC239" t="s">
        <v>258</v>
      </c>
      <c r="FR239" t="s">
        <v>1034</v>
      </c>
      <c r="FS239" t="s">
        <v>1034</v>
      </c>
      <c r="FT239" t="s">
        <v>636</v>
      </c>
      <c r="FU239" t="s">
        <v>259</v>
      </c>
      <c r="FV239" t="s">
        <v>260</v>
      </c>
      <c r="FW239" t="s">
        <v>562</v>
      </c>
      <c r="GL239" t="s">
        <v>302</v>
      </c>
      <c r="GM239" t="s">
        <v>302</v>
      </c>
      <c r="GN239" t="s">
        <v>302</v>
      </c>
      <c r="GO239" t="s">
        <v>259</v>
      </c>
      <c r="GP239" t="s">
        <v>302</v>
      </c>
      <c r="GQ239" t="s">
        <v>302</v>
      </c>
      <c r="HF239" s="5">
        <v>43132</v>
      </c>
      <c r="HG239" s="5" t="s">
        <v>589</v>
      </c>
      <c r="HH239" t="s">
        <v>430</v>
      </c>
      <c r="HI239" t="s">
        <v>358</v>
      </c>
      <c r="HJ239" s="5">
        <v>43891</v>
      </c>
      <c r="HK239" s="5" t="s">
        <v>448</v>
      </c>
      <c r="HZ239" t="s">
        <v>259</v>
      </c>
      <c r="IA239" t="s">
        <v>259</v>
      </c>
      <c r="IB239" t="s">
        <v>259</v>
      </c>
      <c r="IC239" t="s">
        <v>882</v>
      </c>
      <c r="ID239" t="s">
        <v>2771</v>
      </c>
      <c r="IE239" t="s">
        <v>2772</v>
      </c>
    </row>
    <row r="240" spans="1:247" hidden="1" x14ac:dyDescent="0.3">
      <c r="A240">
        <v>1768808</v>
      </c>
      <c r="B240" t="s">
        <v>2773</v>
      </c>
      <c r="C240">
        <v>1</v>
      </c>
      <c r="E240" t="s">
        <v>3313</v>
      </c>
      <c r="F240">
        <v>1</v>
      </c>
      <c r="G240">
        <v>2</v>
      </c>
      <c r="H240">
        <v>0</v>
      </c>
      <c r="I240">
        <v>2017</v>
      </c>
      <c r="J240" s="3">
        <v>6.74</v>
      </c>
      <c r="K240" s="3">
        <v>7.4</v>
      </c>
      <c r="L240">
        <f t="shared" si="57"/>
        <v>1</v>
      </c>
      <c r="M240">
        <v>2018</v>
      </c>
      <c r="N240">
        <f>COUNTIFS(CR240:EV240,"=university")</f>
        <v>0</v>
      </c>
      <c r="O240">
        <v>1</v>
      </c>
      <c r="P240">
        <f>COUNTIFS(CR240:EV240,"=*government**")</f>
        <v>1</v>
      </c>
      <c r="Q240">
        <f t="shared" si="75"/>
        <v>1</v>
      </c>
      <c r="R240">
        <f>COUNTIF(CR240:EV240,"*angel*")</f>
        <v>0</v>
      </c>
      <c r="S240">
        <f>COUNTIF(CR240:EV240,"*family_office*")</f>
        <v>0</v>
      </c>
      <c r="T240">
        <v>0</v>
      </c>
      <c r="U240">
        <f>COUNTIF(CR240:EV240,"*accelerator*")</f>
        <v>2</v>
      </c>
      <c r="V240">
        <f>COUNTIF(CR240:EV240,"*corporate*")</f>
        <v>1</v>
      </c>
      <c r="W240">
        <f t="shared" si="64"/>
        <v>0</v>
      </c>
      <c r="X240">
        <f>COUNTIF(CR240:EV240,"*crowdfunding*")</f>
        <v>0</v>
      </c>
      <c r="Y240">
        <f>COUNTIF(CR240:EV240,"*venture_capital*")</f>
        <v>3</v>
      </c>
      <c r="Z240">
        <v>3</v>
      </c>
      <c r="AA240">
        <f t="shared" si="67"/>
        <v>1</v>
      </c>
      <c r="AB240">
        <f t="shared" si="68"/>
        <v>1</v>
      </c>
      <c r="AC240">
        <f t="shared" si="69"/>
        <v>0</v>
      </c>
      <c r="AD240">
        <f t="shared" si="70"/>
        <v>0</v>
      </c>
      <c r="AE240">
        <f t="shared" si="71"/>
        <v>0</v>
      </c>
      <c r="AF240">
        <f t="shared" si="72"/>
        <v>0</v>
      </c>
      <c r="AG240">
        <f t="shared" si="73"/>
        <v>0</v>
      </c>
      <c r="AH240">
        <f t="shared" si="74"/>
        <v>0</v>
      </c>
      <c r="AI240" t="s">
        <v>250</v>
      </c>
      <c r="AJ240" t="s">
        <v>292</v>
      </c>
      <c r="AM240" t="s">
        <v>2774</v>
      </c>
      <c r="AN240" t="s">
        <v>2775</v>
      </c>
      <c r="AO240" t="s">
        <v>2776</v>
      </c>
      <c r="AP240" t="s">
        <v>581</v>
      </c>
      <c r="AQ240" t="s">
        <v>335</v>
      </c>
      <c r="AR240" t="s">
        <v>583</v>
      </c>
      <c r="AS240" t="s">
        <v>2777</v>
      </c>
      <c r="AT240" t="s">
        <v>2778</v>
      </c>
      <c r="CR240" t="s">
        <v>292</v>
      </c>
      <c r="CS240" t="s">
        <v>274</v>
      </c>
      <c r="CT240" t="s">
        <v>474</v>
      </c>
      <c r="CU240" t="s">
        <v>292</v>
      </c>
      <c r="CV240" t="s">
        <v>299</v>
      </c>
      <c r="CW240" t="s">
        <v>274</v>
      </c>
      <c r="CX240" t="s">
        <v>324</v>
      </c>
      <c r="CY240" t="s">
        <v>274</v>
      </c>
      <c r="EW240">
        <v>7</v>
      </c>
      <c r="EX240" t="s">
        <v>258</v>
      </c>
      <c r="EY240" t="s">
        <v>300</v>
      </c>
      <c r="EZ240" t="s">
        <v>278</v>
      </c>
      <c r="FA240" t="s">
        <v>258</v>
      </c>
      <c r="FB240" t="s">
        <v>349</v>
      </c>
      <c r="FC240" t="s">
        <v>1638</v>
      </c>
      <c r="FD240" t="s">
        <v>258</v>
      </c>
      <c r="FR240" t="s">
        <v>562</v>
      </c>
      <c r="FS240" t="s">
        <v>259</v>
      </c>
      <c r="FT240" t="s">
        <v>2779</v>
      </c>
      <c r="FU240" t="s">
        <v>259</v>
      </c>
      <c r="FV240" t="s">
        <v>351</v>
      </c>
      <c r="FW240" t="s">
        <v>493</v>
      </c>
      <c r="FX240">
        <v>5</v>
      </c>
      <c r="GL240" t="s">
        <v>262</v>
      </c>
      <c r="GM240" t="s">
        <v>259</v>
      </c>
      <c r="GN240" t="s">
        <v>302</v>
      </c>
      <c r="GO240" t="s">
        <v>259</v>
      </c>
      <c r="GP240" t="s">
        <v>262</v>
      </c>
      <c r="GQ240" t="s">
        <v>587</v>
      </c>
      <c r="GR240" t="s">
        <v>587</v>
      </c>
      <c r="HF240" s="5">
        <v>43132</v>
      </c>
      <c r="HG240" t="s">
        <v>328</v>
      </c>
      <c r="HH240" s="5" t="s">
        <v>329</v>
      </c>
      <c r="HI240" s="5">
        <v>43770</v>
      </c>
      <c r="HJ240" s="5">
        <v>43862</v>
      </c>
      <c r="HK240" s="5" t="s">
        <v>289</v>
      </c>
      <c r="HL240" s="5" t="s">
        <v>448</v>
      </c>
      <c r="HZ240" t="s">
        <v>259</v>
      </c>
      <c r="IA240" t="s">
        <v>581</v>
      </c>
      <c r="IB240" t="s">
        <v>335</v>
      </c>
      <c r="IC240" t="s">
        <v>583</v>
      </c>
      <c r="ID240" t="s">
        <v>2777</v>
      </c>
      <c r="IE240" t="s">
        <v>583</v>
      </c>
      <c r="IF240" t="s">
        <v>2778</v>
      </c>
    </row>
    <row r="241" spans="1:245" x14ac:dyDescent="0.3">
      <c r="A241">
        <v>1659646</v>
      </c>
      <c r="B241" t="s">
        <v>2780</v>
      </c>
      <c r="C241">
        <v>1</v>
      </c>
      <c r="E241" t="s">
        <v>3306</v>
      </c>
      <c r="F241">
        <v>3</v>
      </c>
      <c r="G241">
        <v>3</v>
      </c>
      <c r="H241">
        <v>1</v>
      </c>
      <c r="I241">
        <v>2018</v>
      </c>
      <c r="J241" s="3">
        <v>2.57</v>
      </c>
      <c r="K241" s="3">
        <v>2.83</v>
      </c>
      <c r="L241">
        <f t="shared" si="57"/>
        <v>1</v>
      </c>
      <c r="M241">
        <v>2019</v>
      </c>
      <c r="N241">
        <f t="shared" si="58"/>
        <v>1</v>
      </c>
      <c r="O241">
        <v>1</v>
      </c>
      <c r="P241">
        <f t="shared" si="59"/>
        <v>1</v>
      </c>
      <c r="Q241">
        <f t="shared" si="75"/>
        <v>1</v>
      </c>
      <c r="R241">
        <f t="shared" si="60"/>
        <v>0</v>
      </c>
      <c r="S241">
        <f t="shared" si="61"/>
        <v>0</v>
      </c>
      <c r="T241">
        <v>0</v>
      </c>
      <c r="U241">
        <f t="shared" si="62"/>
        <v>2</v>
      </c>
      <c r="V241">
        <f t="shared" si="63"/>
        <v>3</v>
      </c>
      <c r="W241">
        <f t="shared" si="64"/>
        <v>0</v>
      </c>
      <c r="X241">
        <f t="shared" si="65"/>
        <v>0</v>
      </c>
      <c r="Y241">
        <f t="shared" si="66"/>
        <v>6</v>
      </c>
      <c r="Z241">
        <v>4</v>
      </c>
      <c r="AA241">
        <f t="shared" si="67"/>
        <v>1</v>
      </c>
      <c r="AB241">
        <f t="shared" si="68"/>
        <v>1</v>
      </c>
      <c r="AC241">
        <f t="shared" si="69"/>
        <v>0</v>
      </c>
      <c r="AD241">
        <f t="shared" si="70"/>
        <v>0</v>
      </c>
      <c r="AE241">
        <f t="shared" si="71"/>
        <v>0</v>
      </c>
      <c r="AF241">
        <f t="shared" si="72"/>
        <v>0</v>
      </c>
      <c r="AG241">
        <f t="shared" si="73"/>
        <v>0</v>
      </c>
      <c r="AH241">
        <f t="shared" si="74"/>
        <v>0</v>
      </c>
      <c r="AI241" t="s">
        <v>250</v>
      </c>
      <c r="AJ241" t="s">
        <v>292</v>
      </c>
      <c r="AM241" t="s">
        <v>1602</v>
      </c>
      <c r="AN241" t="s">
        <v>1305</v>
      </c>
      <c r="AO241" t="s">
        <v>2639</v>
      </c>
      <c r="AP241" t="s">
        <v>2555</v>
      </c>
      <c r="AQ241" t="s">
        <v>369</v>
      </c>
      <c r="AR241" t="s">
        <v>1348</v>
      </c>
      <c r="AS241" t="s">
        <v>1368</v>
      </c>
      <c r="AT241" t="s">
        <v>1307</v>
      </c>
      <c r="AU241" t="s">
        <v>335</v>
      </c>
      <c r="AV241" t="s">
        <v>322</v>
      </c>
      <c r="AW241" t="s">
        <v>1404</v>
      </c>
      <c r="AX241" t="s">
        <v>2781</v>
      </c>
      <c r="AY241" t="s">
        <v>473</v>
      </c>
      <c r="CR241" t="s">
        <v>324</v>
      </c>
      <c r="CS241" t="s">
        <v>254</v>
      </c>
      <c r="CT241" t="s">
        <v>324</v>
      </c>
      <c r="CU241" t="s">
        <v>274</v>
      </c>
      <c r="CV241" t="s">
        <v>373</v>
      </c>
      <c r="CW241" t="s">
        <v>274</v>
      </c>
      <c r="CX241" t="s">
        <v>274</v>
      </c>
      <c r="CY241" t="s">
        <v>274</v>
      </c>
      <c r="CZ241" t="s">
        <v>299</v>
      </c>
      <c r="DA241" t="s">
        <v>292</v>
      </c>
      <c r="DB241" t="s">
        <v>274</v>
      </c>
      <c r="DC241" t="s">
        <v>323</v>
      </c>
      <c r="DD241" t="s">
        <v>274</v>
      </c>
      <c r="EW241">
        <v>10</v>
      </c>
      <c r="EX241" t="s">
        <v>257</v>
      </c>
      <c r="EY241" t="s">
        <v>258</v>
      </c>
      <c r="EZ241" t="s">
        <v>300</v>
      </c>
      <c r="FA241" t="s">
        <v>258</v>
      </c>
      <c r="FB241" t="s">
        <v>278</v>
      </c>
      <c r="FC241" t="s">
        <v>278</v>
      </c>
      <c r="FD241" t="s">
        <v>259</v>
      </c>
      <c r="FE241" t="s">
        <v>347</v>
      </c>
      <c r="FF241" t="s">
        <v>277</v>
      </c>
      <c r="FG241" t="s">
        <v>278</v>
      </c>
      <c r="FR241" t="s">
        <v>259</v>
      </c>
      <c r="FS241" t="s">
        <v>259</v>
      </c>
      <c r="FT241" t="s">
        <v>259</v>
      </c>
      <c r="FU241">
        <v>1</v>
      </c>
      <c r="FV241" t="s">
        <v>281</v>
      </c>
      <c r="FW241" t="s">
        <v>2782</v>
      </c>
      <c r="FX241" t="s">
        <v>259</v>
      </c>
      <c r="FY241" t="s">
        <v>259</v>
      </c>
      <c r="FZ241" t="s">
        <v>259</v>
      </c>
      <c r="GA241" t="s">
        <v>259</v>
      </c>
      <c r="GL241" t="s">
        <v>259</v>
      </c>
      <c r="GM241" t="s">
        <v>259</v>
      </c>
      <c r="GN241" t="s">
        <v>259</v>
      </c>
      <c r="GO241" t="s">
        <v>302</v>
      </c>
      <c r="GP241" t="s">
        <v>302</v>
      </c>
      <c r="GQ241" t="s">
        <v>302</v>
      </c>
      <c r="GR241" t="s">
        <v>259</v>
      </c>
      <c r="GS241" t="s">
        <v>259</v>
      </c>
      <c r="GT241" t="s">
        <v>259</v>
      </c>
      <c r="GU241" t="s">
        <v>259</v>
      </c>
      <c r="HF241" s="5" t="s">
        <v>376</v>
      </c>
      <c r="HG241">
        <v>2019</v>
      </c>
      <c r="HH241" s="5" t="s">
        <v>328</v>
      </c>
      <c r="HI241" t="s">
        <v>377</v>
      </c>
      <c r="HJ241" t="s">
        <v>739</v>
      </c>
      <c r="HK241" s="5">
        <v>43891</v>
      </c>
      <c r="HL241" s="5">
        <v>44287</v>
      </c>
      <c r="HM241" s="5">
        <v>44501</v>
      </c>
      <c r="HN241" t="s">
        <v>959</v>
      </c>
      <c r="HO241" t="s">
        <v>959</v>
      </c>
      <c r="HZ241" t="s">
        <v>1305</v>
      </c>
      <c r="IA241" t="s">
        <v>2783</v>
      </c>
      <c r="IB241" t="s">
        <v>369</v>
      </c>
      <c r="IC241" t="s">
        <v>2784</v>
      </c>
      <c r="ID241" t="s">
        <v>335</v>
      </c>
      <c r="IE241" t="s">
        <v>335</v>
      </c>
      <c r="IF241" t="s">
        <v>322</v>
      </c>
      <c r="IG241" t="s">
        <v>2785</v>
      </c>
      <c r="IH241" t="s">
        <v>473</v>
      </c>
      <c r="II241" t="s">
        <v>335</v>
      </c>
    </row>
    <row r="242" spans="1:245" hidden="1" x14ac:dyDescent="0.3">
      <c r="A242">
        <v>1974698</v>
      </c>
      <c r="B242" t="s">
        <v>2786</v>
      </c>
      <c r="C242">
        <v>1</v>
      </c>
      <c r="E242" t="s">
        <v>3304</v>
      </c>
      <c r="F242">
        <v>1</v>
      </c>
      <c r="G242">
        <v>0</v>
      </c>
      <c r="H242">
        <v>1</v>
      </c>
      <c r="I242">
        <v>2017</v>
      </c>
      <c r="J242" s="3">
        <v>4.8</v>
      </c>
      <c r="K242" s="3">
        <v>5.28</v>
      </c>
      <c r="L242">
        <f t="shared" si="57"/>
        <v>6</v>
      </c>
      <c r="M242">
        <v>2023</v>
      </c>
      <c r="N242">
        <f t="shared" si="58"/>
        <v>0</v>
      </c>
      <c r="O242">
        <v>0</v>
      </c>
      <c r="P242">
        <f t="shared" si="59"/>
        <v>1</v>
      </c>
      <c r="Q242">
        <f>COUNTIFS(AM242:CQ242,"=*European Innovation Council*")</f>
        <v>0</v>
      </c>
      <c r="R242">
        <f t="shared" si="60"/>
        <v>0</v>
      </c>
      <c r="S242">
        <f t="shared" si="61"/>
        <v>0</v>
      </c>
      <c r="T242">
        <v>0</v>
      </c>
      <c r="U242">
        <f t="shared" si="62"/>
        <v>2</v>
      </c>
      <c r="V242">
        <f t="shared" si="63"/>
        <v>0</v>
      </c>
      <c r="W242">
        <f t="shared" si="64"/>
        <v>0</v>
      </c>
      <c r="X242">
        <f t="shared" si="65"/>
        <v>0</v>
      </c>
      <c r="Y242">
        <f t="shared" si="66"/>
        <v>2</v>
      </c>
      <c r="Z242">
        <v>3</v>
      </c>
      <c r="AA242">
        <f t="shared" si="67"/>
        <v>1</v>
      </c>
      <c r="AB242">
        <f t="shared" si="68"/>
        <v>1</v>
      </c>
      <c r="AC242">
        <f t="shared" si="69"/>
        <v>0</v>
      </c>
      <c r="AD242">
        <f t="shared" si="70"/>
        <v>0</v>
      </c>
      <c r="AE242">
        <f t="shared" si="71"/>
        <v>0</v>
      </c>
      <c r="AF242">
        <f t="shared" si="72"/>
        <v>0</v>
      </c>
      <c r="AG242">
        <f t="shared" si="73"/>
        <v>0</v>
      </c>
      <c r="AH242">
        <f t="shared" si="74"/>
        <v>0</v>
      </c>
      <c r="AI242" t="s">
        <v>250</v>
      </c>
      <c r="AJ242" t="s">
        <v>292</v>
      </c>
      <c r="AM242" t="s">
        <v>1268</v>
      </c>
      <c r="AN242" t="s">
        <v>272</v>
      </c>
      <c r="AO242" t="s">
        <v>892</v>
      </c>
      <c r="AP242" t="s">
        <v>2787</v>
      </c>
      <c r="AQ242" t="s">
        <v>2788</v>
      </c>
      <c r="CR242" t="s">
        <v>292</v>
      </c>
      <c r="CS242" t="s">
        <v>276</v>
      </c>
      <c r="CT242" t="s">
        <v>292</v>
      </c>
      <c r="CU242" t="s">
        <v>274</v>
      </c>
      <c r="CV242" t="s">
        <v>274</v>
      </c>
      <c r="EW242">
        <v>3</v>
      </c>
      <c r="EX242" t="s">
        <v>278</v>
      </c>
      <c r="EY242" t="s">
        <v>259</v>
      </c>
      <c r="EZ242" t="s">
        <v>258</v>
      </c>
      <c r="FR242" t="s">
        <v>259</v>
      </c>
      <c r="FS242" t="s">
        <v>259</v>
      </c>
      <c r="FT242">
        <v>4</v>
      </c>
      <c r="GL242" t="s">
        <v>259</v>
      </c>
      <c r="GM242" t="s">
        <v>259</v>
      </c>
      <c r="GN242" t="s">
        <v>263</v>
      </c>
      <c r="HF242" s="5">
        <v>44136</v>
      </c>
      <c r="HG242" t="s">
        <v>754</v>
      </c>
      <c r="HH242" s="5">
        <v>44958</v>
      </c>
      <c r="HZ242" t="s">
        <v>272</v>
      </c>
      <c r="IA242" t="s">
        <v>892</v>
      </c>
      <c r="IB242" t="s">
        <v>2789</v>
      </c>
    </row>
    <row r="243" spans="1:245" x14ac:dyDescent="0.3">
      <c r="A243">
        <v>1527967</v>
      </c>
      <c r="B243" t="s">
        <v>2790</v>
      </c>
      <c r="D243">
        <v>1</v>
      </c>
      <c r="E243" t="s">
        <v>3306</v>
      </c>
      <c r="F243">
        <v>4</v>
      </c>
      <c r="G243">
        <v>1</v>
      </c>
      <c r="H243">
        <v>0</v>
      </c>
      <c r="I243">
        <v>2018</v>
      </c>
      <c r="J243" s="3">
        <v>35.729999999999997</v>
      </c>
      <c r="K243" s="3">
        <v>39.299999999999997</v>
      </c>
      <c r="L243">
        <f t="shared" si="57"/>
        <v>0</v>
      </c>
      <c r="M243">
        <v>2018</v>
      </c>
      <c r="N243">
        <f t="shared" si="58"/>
        <v>1</v>
      </c>
      <c r="O243">
        <v>1</v>
      </c>
      <c r="P243">
        <f t="shared" si="59"/>
        <v>0</v>
      </c>
      <c r="Q243">
        <f t="shared" si="75"/>
        <v>0</v>
      </c>
      <c r="R243">
        <f t="shared" si="60"/>
        <v>0</v>
      </c>
      <c r="S243">
        <f t="shared" si="61"/>
        <v>0</v>
      </c>
      <c r="T243">
        <v>0</v>
      </c>
      <c r="U243">
        <f t="shared" si="62"/>
        <v>5</v>
      </c>
      <c r="V243">
        <f t="shared" si="63"/>
        <v>0</v>
      </c>
      <c r="W243">
        <f t="shared" si="64"/>
        <v>0</v>
      </c>
      <c r="X243">
        <f t="shared" si="65"/>
        <v>0</v>
      </c>
      <c r="Y243">
        <f t="shared" si="66"/>
        <v>4</v>
      </c>
      <c r="Z243">
        <v>4</v>
      </c>
      <c r="AA243">
        <f t="shared" si="67"/>
        <v>1</v>
      </c>
      <c r="AB243">
        <f t="shared" si="68"/>
        <v>1</v>
      </c>
      <c r="AC243">
        <f t="shared" si="69"/>
        <v>0</v>
      </c>
      <c r="AD243">
        <f t="shared" si="70"/>
        <v>0</v>
      </c>
      <c r="AE243">
        <f t="shared" si="71"/>
        <v>0</v>
      </c>
      <c r="AF243">
        <f t="shared" si="72"/>
        <v>0</v>
      </c>
      <c r="AG243">
        <f t="shared" si="73"/>
        <v>0</v>
      </c>
      <c r="AH243">
        <f t="shared" si="74"/>
        <v>0</v>
      </c>
      <c r="AI243" t="s">
        <v>250</v>
      </c>
      <c r="AJ243" t="s">
        <v>292</v>
      </c>
      <c r="AM243" t="s">
        <v>2791</v>
      </c>
      <c r="AN243" t="s">
        <v>2554</v>
      </c>
      <c r="AO243" t="s">
        <v>675</v>
      </c>
      <c r="AP243" t="s">
        <v>673</v>
      </c>
      <c r="AQ243" t="s">
        <v>1305</v>
      </c>
      <c r="AR243" t="s">
        <v>369</v>
      </c>
      <c r="AS243" t="s">
        <v>1368</v>
      </c>
      <c r="AT243" t="s">
        <v>1914</v>
      </c>
      <c r="AU243" t="s">
        <v>2792</v>
      </c>
      <c r="AV243" t="s">
        <v>2331</v>
      </c>
      <c r="CR243" t="s">
        <v>292</v>
      </c>
      <c r="CS243" t="s">
        <v>292</v>
      </c>
      <c r="CT243" t="s">
        <v>292</v>
      </c>
      <c r="CU243" t="s">
        <v>292</v>
      </c>
      <c r="CV243" t="s">
        <v>254</v>
      </c>
      <c r="CW243" t="s">
        <v>373</v>
      </c>
      <c r="CX243" t="s">
        <v>274</v>
      </c>
      <c r="CY243" t="s">
        <v>274</v>
      </c>
      <c r="CZ243" t="s">
        <v>274</v>
      </c>
      <c r="DA243" t="s">
        <v>274</v>
      </c>
      <c r="EW243">
        <v>6</v>
      </c>
      <c r="EX243" t="s">
        <v>257</v>
      </c>
      <c r="EY243" t="s">
        <v>278</v>
      </c>
      <c r="EZ243" t="s">
        <v>300</v>
      </c>
      <c r="FA243" t="s">
        <v>258</v>
      </c>
      <c r="FB243" t="s">
        <v>347</v>
      </c>
      <c r="FC243" t="s">
        <v>348</v>
      </c>
      <c r="FR243" t="s">
        <v>259</v>
      </c>
      <c r="FS243" t="s">
        <v>578</v>
      </c>
      <c r="FT243" t="s">
        <v>259</v>
      </c>
      <c r="FU243" t="s">
        <v>578</v>
      </c>
      <c r="FV243" t="s">
        <v>2793</v>
      </c>
      <c r="FW243">
        <v>30</v>
      </c>
      <c r="GL243" t="s">
        <v>259</v>
      </c>
      <c r="GM243" t="s">
        <v>262</v>
      </c>
      <c r="GN243" t="s">
        <v>259</v>
      </c>
      <c r="GO243" t="s">
        <v>302</v>
      </c>
      <c r="GP243" t="s">
        <v>262</v>
      </c>
      <c r="GQ243" t="s">
        <v>262</v>
      </c>
      <c r="HF243" t="s">
        <v>376</v>
      </c>
      <c r="HG243" t="s">
        <v>376</v>
      </c>
      <c r="HH243" t="s">
        <v>376</v>
      </c>
      <c r="HI243" t="s">
        <v>484</v>
      </c>
      <c r="HJ243" t="s">
        <v>358</v>
      </c>
      <c r="HK243" t="s">
        <v>447</v>
      </c>
      <c r="HZ243" t="s">
        <v>1305</v>
      </c>
      <c r="IA243" t="s">
        <v>673</v>
      </c>
      <c r="IB243" t="s">
        <v>369</v>
      </c>
      <c r="IC243" t="s">
        <v>2794</v>
      </c>
      <c r="ID243" t="s">
        <v>2795</v>
      </c>
      <c r="IE243" t="s">
        <v>2796</v>
      </c>
    </row>
    <row r="244" spans="1:245" hidden="1" x14ac:dyDescent="0.3">
      <c r="A244">
        <v>1478629</v>
      </c>
      <c r="B244" t="s">
        <v>2797</v>
      </c>
      <c r="D244">
        <v>1</v>
      </c>
      <c r="E244" t="s">
        <v>3312</v>
      </c>
      <c r="F244">
        <v>3</v>
      </c>
      <c r="G244">
        <v>0</v>
      </c>
      <c r="H244">
        <v>0</v>
      </c>
      <c r="I244">
        <v>2016</v>
      </c>
      <c r="J244" s="3">
        <v>29.75</v>
      </c>
      <c r="K244" s="3">
        <v>32.68</v>
      </c>
      <c r="L244">
        <f t="shared" si="57"/>
        <v>1</v>
      </c>
      <c r="M244">
        <v>2017</v>
      </c>
      <c r="N244">
        <f t="shared" si="58"/>
        <v>0</v>
      </c>
      <c r="O244">
        <v>0</v>
      </c>
      <c r="P244">
        <f t="shared" si="59"/>
        <v>0</v>
      </c>
      <c r="Q244">
        <f t="shared" si="75"/>
        <v>0</v>
      </c>
      <c r="R244">
        <f t="shared" si="60"/>
        <v>0</v>
      </c>
      <c r="S244">
        <f t="shared" si="61"/>
        <v>0</v>
      </c>
      <c r="T244">
        <v>0</v>
      </c>
      <c r="U244">
        <f t="shared" si="62"/>
        <v>1</v>
      </c>
      <c r="V244">
        <f t="shared" si="63"/>
        <v>1</v>
      </c>
      <c r="W244">
        <f t="shared" si="64"/>
        <v>0</v>
      </c>
      <c r="X244">
        <f t="shared" si="65"/>
        <v>0</v>
      </c>
      <c r="Y244">
        <f t="shared" si="66"/>
        <v>4</v>
      </c>
      <c r="Z244">
        <v>3</v>
      </c>
      <c r="AA244">
        <f t="shared" si="67"/>
        <v>1</v>
      </c>
      <c r="AB244">
        <f t="shared" si="68"/>
        <v>1</v>
      </c>
      <c r="AC244">
        <f t="shared" si="69"/>
        <v>0</v>
      </c>
      <c r="AD244">
        <f t="shared" si="70"/>
        <v>0</v>
      </c>
      <c r="AE244">
        <f t="shared" si="71"/>
        <v>0</v>
      </c>
      <c r="AF244">
        <f t="shared" si="72"/>
        <v>0</v>
      </c>
      <c r="AG244">
        <f t="shared" si="73"/>
        <v>0</v>
      </c>
      <c r="AH244">
        <f t="shared" si="74"/>
        <v>0</v>
      </c>
      <c r="AI244" t="s">
        <v>250</v>
      </c>
      <c r="AJ244" t="s">
        <v>292</v>
      </c>
      <c r="AM244" t="s">
        <v>1051</v>
      </c>
      <c r="AN244" t="s">
        <v>1489</v>
      </c>
      <c r="AO244" t="s">
        <v>876</v>
      </c>
      <c r="AP244" t="s">
        <v>1219</v>
      </c>
      <c r="AQ244" t="s">
        <v>1687</v>
      </c>
      <c r="AR244" t="s">
        <v>1930</v>
      </c>
      <c r="CR244" t="s">
        <v>323</v>
      </c>
      <c r="CS244" t="s">
        <v>292</v>
      </c>
      <c r="CT244" t="s">
        <v>274</v>
      </c>
      <c r="CU244" t="s">
        <v>274</v>
      </c>
      <c r="CV244" t="s">
        <v>274</v>
      </c>
      <c r="CW244" t="s">
        <v>274</v>
      </c>
      <c r="EW244">
        <v>5</v>
      </c>
      <c r="EX244" t="s">
        <v>258</v>
      </c>
      <c r="EY244" t="s">
        <v>258</v>
      </c>
      <c r="EZ244" t="s">
        <v>277</v>
      </c>
      <c r="FA244" t="s">
        <v>347</v>
      </c>
      <c r="FB244" t="s">
        <v>277</v>
      </c>
      <c r="FR244" t="s">
        <v>1034</v>
      </c>
      <c r="FS244" t="s">
        <v>259</v>
      </c>
      <c r="FT244" t="s">
        <v>578</v>
      </c>
      <c r="FU244">
        <v>11</v>
      </c>
      <c r="FV244" t="s">
        <v>2798</v>
      </c>
      <c r="GL244" t="s">
        <v>302</v>
      </c>
      <c r="GM244" t="s">
        <v>259</v>
      </c>
      <c r="GN244" t="s">
        <v>302</v>
      </c>
      <c r="GO244" t="s">
        <v>262</v>
      </c>
      <c r="GP244" t="s">
        <v>262</v>
      </c>
      <c r="HF244" t="s">
        <v>588</v>
      </c>
      <c r="HG244" t="s">
        <v>610</v>
      </c>
      <c r="HH244" t="s">
        <v>747</v>
      </c>
      <c r="HI244" t="s">
        <v>331</v>
      </c>
      <c r="HJ244" t="s">
        <v>412</v>
      </c>
      <c r="HZ244" t="s">
        <v>259</v>
      </c>
      <c r="IA244" t="s">
        <v>1489</v>
      </c>
      <c r="IB244" t="s">
        <v>2799</v>
      </c>
      <c r="IC244" t="s">
        <v>2800</v>
      </c>
      <c r="ID244" t="s">
        <v>2801</v>
      </c>
    </row>
    <row r="245" spans="1:245" hidden="1" x14ac:dyDescent="0.3">
      <c r="A245">
        <v>1792355</v>
      </c>
      <c r="B245" t="s">
        <v>2802</v>
      </c>
      <c r="D245">
        <v>1</v>
      </c>
      <c r="E245" t="s">
        <v>3312</v>
      </c>
      <c r="F245">
        <v>1</v>
      </c>
      <c r="G245">
        <v>0</v>
      </c>
      <c r="H245">
        <v>1</v>
      </c>
      <c r="I245">
        <v>2017</v>
      </c>
      <c r="J245" s="3">
        <v>2.5</v>
      </c>
      <c r="K245" s="3">
        <v>2.75</v>
      </c>
      <c r="L245">
        <f t="shared" si="57"/>
        <v>6</v>
      </c>
      <c r="M245">
        <v>2023</v>
      </c>
      <c r="N245">
        <f t="shared" si="58"/>
        <v>0</v>
      </c>
      <c r="O245">
        <v>0</v>
      </c>
      <c r="P245">
        <f t="shared" si="59"/>
        <v>0</v>
      </c>
      <c r="Q245">
        <f t="shared" si="75"/>
        <v>0</v>
      </c>
      <c r="R245">
        <f t="shared" si="60"/>
        <v>0</v>
      </c>
      <c r="S245">
        <f t="shared" si="61"/>
        <v>0</v>
      </c>
      <c r="T245">
        <v>0</v>
      </c>
      <c r="U245">
        <f t="shared" si="62"/>
        <v>0</v>
      </c>
      <c r="V245">
        <f t="shared" si="63"/>
        <v>1</v>
      </c>
      <c r="W245">
        <f t="shared" si="64"/>
        <v>0</v>
      </c>
      <c r="X245">
        <f t="shared" si="65"/>
        <v>0</v>
      </c>
      <c r="Y245">
        <f t="shared" si="66"/>
        <v>0</v>
      </c>
      <c r="Z245">
        <v>0</v>
      </c>
      <c r="AA245">
        <f t="shared" si="67"/>
        <v>1</v>
      </c>
      <c r="AB245">
        <f t="shared" si="68"/>
        <v>0</v>
      </c>
      <c r="AC245">
        <f t="shared" si="69"/>
        <v>0</v>
      </c>
      <c r="AD245">
        <f t="shared" si="70"/>
        <v>0</v>
      </c>
      <c r="AE245">
        <f t="shared" si="71"/>
        <v>0</v>
      </c>
      <c r="AF245">
        <f t="shared" si="72"/>
        <v>0</v>
      </c>
      <c r="AG245">
        <f t="shared" si="73"/>
        <v>0</v>
      </c>
      <c r="AH245">
        <f t="shared" si="74"/>
        <v>0</v>
      </c>
      <c r="AI245" t="s">
        <v>250</v>
      </c>
      <c r="AM245" t="s">
        <v>2803</v>
      </c>
      <c r="CR245" t="s">
        <v>324</v>
      </c>
      <c r="EW245">
        <v>1</v>
      </c>
      <c r="EX245" t="s">
        <v>258</v>
      </c>
      <c r="FR245" t="s">
        <v>514</v>
      </c>
      <c r="GL245" t="s">
        <v>302</v>
      </c>
      <c r="HF245" t="s">
        <v>332</v>
      </c>
      <c r="HZ245" t="s">
        <v>2803</v>
      </c>
    </row>
    <row r="246" spans="1:245" hidden="1" x14ac:dyDescent="0.3">
      <c r="A246">
        <v>20784</v>
      </c>
      <c r="B246" t="s">
        <v>2804</v>
      </c>
      <c r="D246">
        <v>1</v>
      </c>
      <c r="E246" t="s">
        <v>3312</v>
      </c>
      <c r="F246">
        <v>3</v>
      </c>
      <c r="G246">
        <v>0</v>
      </c>
      <c r="H246">
        <v>0</v>
      </c>
      <c r="I246">
        <v>2016</v>
      </c>
      <c r="J246" s="3">
        <v>23.11</v>
      </c>
      <c r="K246" s="3">
        <v>25.39</v>
      </c>
      <c r="L246">
        <f t="shared" si="57"/>
        <v>1</v>
      </c>
      <c r="M246">
        <v>2017</v>
      </c>
      <c r="N246">
        <f t="shared" si="58"/>
        <v>0</v>
      </c>
      <c r="O246">
        <v>1</v>
      </c>
      <c r="P246">
        <f t="shared" si="59"/>
        <v>0</v>
      </c>
      <c r="Q246">
        <f t="shared" si="75"/>
        <v>0</v>
      </c>
      <c r="R246">
        <f t="shared" si="60"/>
        <v>4</v>
      </c>
      <c r="S246">
        <f t="shared" si="61"/>
        <v>0</v>
      </c>
      <c r="T246">
        <v>4</v>
      </c>
      <c r="U246">
        <f t="shared" si="62"/>
        <v>4</v>
      </c>
      <c r="V246">
        <f t="shared" si="63"/>
        <v>0</v>
      </c>
      <c r="W246">
        <f t="shared" si="64"/>
        <v>0</v>
      </c>
      <c r="X246">
        <f t="shared" si="65"/>
        <v>0</v>
      </c>
      <c r="Y246">
        <f t="shared" si="66"/>
        <v>3</v>
      </c>
      <c r="Z246">
        <v>3</v>
      </c>
      <c r="AA246">
        <f t="shared" si="67"/>
        <v>1</v>
      </c>
      <c r="AB246">
        <f t="shared" si="68"/>
        <v>1</v>
      </c>
      <c r="AC246">
        <f t="shared" si="69"/>
        <v>1</v>
      </c>
      <c r="AD246">
        <f t="shared" si="70"/>
        <v>0</v>
      </c>
      <c r="AE246">
        <f t="shared" si="71"/>
        <v>0</v>
      </c>
      <c r="AF246">
        <f t="shared" si="72"/>
        <v>0</v>
      </c>
      <c r="AG246">
        <f t="shared" si="73"/>
        <v>0</v>
      </c>
      <c r="AH246">
        <f t="shared" si="74"/>
        <v>0</v>
      </c>
      <c r="AI246" t="s">
        <v>366</v>
      </c>
      <c r="AJ246" t="s">
        <v>250</v>
      </c>
      <c r="AK246" t="s">
        <v>292</v>
      </c>
      <c r="AM246" t="s">
        <v>1323</v>
      </c>
      <c r="AN246" t="s">
        <v>2805</v>
      </c>
      <c r="AO246" t="s">
        <v>2806</v>
      </c>
      <c r="AP246" t="s">
        <v>1743</v>
      </c>
      <c r="AQ246" t="s">
        <v>2807</v>
      </c>
      <c r="AR246" t="s">
        <v>569</v>
      </c>
      <c r="AS246" t="s">
        <v>2808</v>
      </c>
      <c r="AT246" t="s">
        <v>1361</v>
      </c>
      <c r="AU246" t="s">
        <v>1618</v>
      </c>
      <c r="AV246" t="s">
        <v>2809</v>
      </c>
      <c r="AW246" t="s">
        <v>2810</v>
      </c>
      <c r="AX246" t="s">
        <v>2811</v>
      </c>
      <c r="CR246" t="s">
        <v>292</v>
      </c>
      <c r="CS246" t="s">
        <v>275</v>
      </c>
      <c r="CT246" t="s">
        <v>374</v>
      </c>
      <c r="CU246" t="s">
        <v>292</v>
      </c>
      <c r="CV246" t="s">
        <v>374</v>
      </c>
      <c r="CW246" t="s">
        <v>474</v>
      </c>
      <c r="CX246" t="s">
        <v>292</v>
      </c>
      <c r="CY246" t="s">
        <v>292</v>
      </c>
      <c r="CZ246" t="s">
        <v>273</v>
      </c>
      <c r="DA246" t="s">
        <v>374</v>
      </c>
      <c r="DB246" t="s">
        <v>274</v>
      </c>
      <c r="DC246" t="s">
        <v>274</v>
      </c>
      <c r="EW246">
        <v>6</v>
      </c>
      <c r="EX246" t="s">
        <v>258</v>
      </c>
      <c r="EY246" t="s">
        <v>259</v>
      </c>
      <c r="EZ246" t="s">
        <v>300</v>
      </c>
      <c r="FA246" t="s">
        <v>258</v>
      </c>
      <c r="FB246" t="s">
        <v>258</v>
      </c>
      <c r="FC246" t="s">
        <v>279</v>
      </c>
      <c r="FR246" t="s">
        <v>259</v>
      </c>
      <c r="FS246" t="s">
        <v>259</v>
      </c>
      <c r="FT246" t="s">
        <v>259</v>
      </c>
      <c r="FU246" t="s">
        <v>1342</v>
      </c>
      <c r="FV246">
        <v>1</v>
      </c>
      <c r="FW246">
        <v>22</v>
      </c>
      <c r="GL246" t="s">
        <v>259</v>
      </c>
      <c r="GM246" t="s">
        <v>259</v>
      </c>
      <c r="GN246" t="s">
        <v>259</v>
      </c>
      <c r="GO246" t="s">
        <v>262</v>
      </c>
      <c r="GP246" t="s">
        <v>302</v>
      </c>
      <c r="GQ246" t="s">
        <v>302</v>
      </c>
      <c r="HF246" t="s">
        <v>2194</v>
      </c>
      <c r="HG246" s="5">
        <v>41579</v>
      </c>
      <c r="HH246" t="s">
        <v>607</v>
      </c>
      <c r="HI246" s="5" t="s">
        <v>2812</v>
      </c>
      <c r="HJ246" s="5">
        <v>43040</v>
      </c>
      <c r="HK246" s="5" t="s">
        <v>754</v>
      </c>
      <c r="HZ246" t="s">
        <v>259</v>
      </c>
      <c r="IA246" t="s">
        <v>2808</v>
      </c>
      <c r="IB246" t="s">
        <v>1361</v>
      </c>
      <c r="IC246" t="s">
        <v>259</v>
      </c>
      <c r="ID246" t="s">
        <v>2813</v>
      </c>
      <c r="IE246" t="s">
        <v>2814</v>
      </c>
    </row>
    <row r="247" spans="1:245" x14ac:dyDescent="0.3">
      <c r="A247">
        <v>1528898</v>
      </c>
      <c r="B247" t="s">
        <v>2815</v>
      </c>
      <c r="D247">
        <v>1</v>
      </c>
      <c r="E247" t="s">
        <v>3310</v>
      </c>
      <c r="F247">
        <v>1</v>
      </c>
      <c r="G247">
        <v>0</v>
      </c>
      <c r="H247">
        <v>0</v>
      </c>
      <c r="I247">
        <v>2018</v>
      </c>
      <c r="J247" s="3">
        <v>48.53</v>
      </c>
      <c r="K247" s="3">
        <v>53.38</v>
      </c>
      <c r="L247">
        <f t="shared" si="57"/>
        <v>1</v>
      </c>
      <c r="M247">
        <v>2019</v>
      </c>
      <c r="N247">
        <f t="shared" si="58"/>
        <v>1</v>
      </c>
      <c r="O247">
        <v>0</v>
      </c>
      <c r="P247">
        <f t="shared" si="59"/>
        <v>1</v>
      </c>
      <c r="Q247">
        <f t="shared" si="75"/>
        <v>0</v>
      </c>
      <c r="R247">
        <f t="shared" si="60"/>
        <v>4</v>
      </c>
      <c r="S247">
        <f t="shared" si="61"/>
        <v>0</v>
      </c>
      <c r="T247">
        <v>4</v>
      </c>
      <c r="U247">
        <f t="shared" si="62"/>
        <v>0</v>
      </c>
      <c r="V247">
        <f t="shared" si="63"/>
        <v>3</v>
      </c>
      <c r="W247">
        <f t="shared" si="64"/>
        <v>0</v>
      </c>
      <c r="X247">
        <f t="shared" si="65"/>
        <v>0</v>
      </c>
      <c r="Y247">
        <f t="shared" si="66"/>
        <v>12</v>
      </c>
      <c r="Z247">
        <v>10</v>
      </c>
      <c r="AA247">
        <f t="shared" si="67"/>
        <v>1</v>
      </c>
      <c r="AB247">
        <f t="shared" si="68"/>
        <v>0</v>
      </c>
      <c r="AC247">
        <f t="shared" si="69"/>
        <v>1</v>
      </c>
      <c r="AD247">
        <f t="shared" si="70"/>
        <v>0</v>
      </c>
      <c r="AE247">
        <f t="shared" si="71"/>
        <v>0</v>
      </c>
      <c r="AF247">
        <f t="shared" si="72"/>
        <v>0</v>
      </c>
      <c r="AG247">
        <f t="shared" si="73"/>
        <v>0</v>
      </c>
      <c r="AH247">
        <f t="shared" si="74"/>
        <v>0</v>
      </c>
      <c r="AI247" t="s">
        <v>366</v>
      </c>
      <c r="AJ247" t="s">
        <v>250</v>
      </c>
      <c r="AM247" t="s">
        <v>2816</v>
      </c>
      <c r="AN247" t="s">
        <v>2817</v>
      </c>
      <c r="AO247" t="s">
        <v>2818</v>
      </c>
      <c r="AP247" t="s">
        <v>2819</v>
      </c>
      <c r="AQ247" t="s">
        <v>344</v>
      </c>
      <c r="AR247" t="s">
        <v>1504</v>
      </c>
      <c r="AS247" t="s">
        <v>1782</v>
      </c>
      <c r="AT247" t="s">
        <v>2820</v>
      </c>
      <c r="AU247" t="s">
        <v>1846</v>
      </c>
      <c r="AV247" t="s">
        <v>2821</v>
      </c>
      <c r="AW247" t="s">
        <v>2822</v>
      </c>
      <c r="AX247" t="s">
        <v>2823</v>
      </c>
      <c r="AY247" t="s">
        <v>2824</v>
      </c>
      <c r="AZ247" t="s">
        <v>551</v>
      </c>
      <c r="BA247" t="s">
        <v>2825</v>
      </c>
      <c r="BB247" t="s">
        <v>2826</v>
      </c>
      <c r="BC247" t="s">
        <v>2827</v>
      </c>
      <c r="BD247" t="s">
        <v>2828</v>
      </c>
      <c r="BE247" t="s">
        <v>2829</v>
      </c>
      <c r="BF247" t="s">
        <v>2830</v>
      </c>
      <c r="CR247" t="s">
        <v>374</v>
      </c>
      <c r="CS247" t="s">
        <v>374</v>
      </c>
      <c r="CT247" t="s">
        <v>274</v>
      </c>
      <c r="CU247" t="s">
        <v>274</v>
      </c>
      <c r="CV247" t="s">
        <v>276</v>
      </c>
      <c r="CW247" t="s">
        <v>324</v>
      </c>
      <c r="CX247" t="s">
        <v>273</v>
      </c>
      <c r="CY247" t="s">
        <v>273</v>
      </c>
      <c r="CZ247" t="s">
        <v>254</v>
      </c>
      <c r="DA247" t="s">
        <v>274</v>
      </c>
      <c r="DB247" t="s">
        <v>274</v>
      </c>
      <c r="DC247" t="s">
        <v>274</v>
      </c>
      <c r="DD247" t="s">
        <v>274</v>
      </c>
      <c r="DE247" t="s">
        <v>274</v>
      </c>
      <c r="DF247" t="s">
        <v>374</v>
      </c>
      <c r="DG247" t="s">
        <v>274</v>
      </c>
      <c r="DH247" t="s">
        <v>374</v>
      </c>
      <c r="DI247" t="s">
        <v>323</v>
      </c>
      <c r="DJ247" t="s">
        <v>978</v>
      </c>
      <c r="DK247" t="s">
        <v>274</v>
      </c>
      <c r="EW247">
        <v>7</v>
      </c>
      <c r="EX247" t="s">
        <v>257</v>
      </c>
      <c r="EY247" t="s">
        <v>258</v>
      </c>
      <c r="EZ247" t="s">
        <v>258</v>
      </c>
      <c r="FA247" t="s">
        <v>258</v>
      </c>
      <c r="FB247" t="s">
        <v>347</v>
      </c>
      <c r="FC247" t="s">
        <v>277</v>
      </c>
      <c r="FD247" t="s">
        <v>348</v>
      </c>
      <c r="FR247" t="s">
        <v>259</v>
      </c>
      <c r="FS247" t="s">
        <v>259</v>
      </c>
      <c r="FT247" t="s">
        <v>702</v>
      </c>
      <c r="FU247" t="s">
        <v>702</v>
      </c>
      <c r="FV247" t="s">
        <v>2831</v>
      </c>
      <c r="FW247">
        <v>8</v>
      </c>
      <c r="FX247">
        <v>33</v>
      </c>
      <c r="GL247" t="s">
        <v>259</v>
      </c>
      <c r="GM247" t="s">
        <v>259</v>
      </c>
      <c r="GN247" t="s">
        <v>302</v>
      </c>
      <c r="GO247" t="s">
        <v>302</v>
      </c>
      <c r="GP247" t="s">
        <v>262</v>
      </c>
      <c r="GQ247" t="s">
        <v>302</v>
      </c>
      <c r="GR247" t="s">
        <v>302</v>
      </c>
      <c r="HF247" t="s">
        <v>495</v>
      </c>
      <c r="HG247" s="5" t="s">
        <v>495</v>
      </c>
      <c r="HH247" t="s">
        <v>2832</v>
      </c>
      <c r="HI247" s="5">
        <v>44136</v>
      </c>
      <c r="HJ247" t="s">
        <v>655</v>
      </c>
      <c r="HK247" s="5">
        <v>44621</v>
      </c>
      <c r="HL247" t="s">
        <v>477</v>
      </c>
      <c r="HZ247" t="s">
        <v>1846</v>
      </c>
      <c r="IA247" t="s">
        <v>2820</v>
      </c>
      <c r="IB247" t="s">
        <v>2833</v>
      </c>
      <c r="IC247" t="s">
        <v>2834</v>
      </c>
      <c r="ID247" t="s">
        <v>2835</v>
      </c>
      <c r="IE247" t="s">
        <v>2836</v>
      </c>
      <c r="IF247" t="s">
        <v>2837</v>
      </c>
    </row>
    <row r="248" spans="1:245" x14ac:dyDescent="0.3">
      <c r="A248">
        <v>1511741</v>
      </c>
      <c r="B248" t="s">
        <v>2838</v>
      </c>
      <c r="D248">
        <v>1</v>
      </c>
      <c r="E248" t="s">
        <v>3313</v>
      </c>
      <c r="F248">
        <v>2</v>
      </c>
      <c r="G248">
        <v>2</v>
      </c>
      <c r="H248">
        <v>0</v>
      </c>
      <c r="I248">
        <v>2018</v>
      </c>
      <c r="J248" s="3">
        <v>11.89</v>
      </c>
      <c r="K248" s="3">
        <v>13.08</v>
      </c>
      <c r="L248">
        <f t="shared" si="57"/>
        <v>0</v>
      </c>
      <c r="M248">
        <v>2018</v>
      </c>
      <c r="N248">
        <f>COUNTIFS(CR248:EV248,"=university")</f>
        <v>1</v>
      </c>
      <c r="O248">
        <v>1</v>
      </c>
      <c r="P248">
        <f>COUNTIFS(CR248:EV248,"=*government**")</f>
        <v>2</v>
      </c>
      <c r="Q248">
        <f t="shared" si="75"/>
        <v>1</v>
      </c>
      <c r="R248">
        <f>COUNTIF(CR248:EV248,"*angel*")</f>
        <v>0</v>
      </c>
      <c r="S248">
        <f>COUNTIF(CR248:EV248,"*family_office*")</f>
        <v>0</v>
      </c>
      <c r="T248">
        <v>0</v>
      </c>
      <c r="U248">
        <f>COUNTIF(CR248:EV248,"*accelerator*")</f>
        <v>2</v>
      </c>
      <c r="V248">
        <f>COUNTIF(CR248:EV248,"*corporate*")</f>
        <v>3</v>
      </c>
      <c r="W248">
        <f t="shared" si="64"/>
        <v>0</v>
      </c>
      <c r="X248">
        <f>COUNTIF(CR248:EV248,"*crowdfunding*")</f>
        <v>0</v>
      </c>
      <c r="Y248">
        <f>COUNTIF(CR248:EV248,"*venture_capital*")</f>
        <v>6</v>
      </c>
      <c r="Z248">
        <v>6</v>
      </c>
      <c r="AA248">
        <f t="shared" si="67"/>
        <v>1</v>
      </c>
      <c r="AB248">
        <f t="shared" si="68"/>
        <v>1</v>
      </c>
      <c r="AC248">
        <f t="shared" si="69"/>
        <v>0</v>
      </c>
      <c r="AD248">
        <f t="shared" si="70"/>
        <v>0</v>
      </c>
      <c r="AE248">
        <f t="shared" si="71"/>
        <v>0</v>
      </c>
      <c r="AF248">
        <f t="shared" si="72"/>
        <v>0</v>
      </c>
      <c r="AG248">
        <f t="shared" si="73"/>
        <v>0</v>
      </c>
      <c r="AH248">
        <f t="shared" si="74"/>
        <v>0</v>
      </c>
      <c r="AI248" t="s">
        <v>250</v>
      </c>
      <c r="AJ248" t="s">
        <v>292</v>
      </c>
      <c r="AM248" t="s">
        <v>2839</v>
      </c>
      <c r="AN248" t="s">
        <v>395</v>
      </c>
      <c r="AO248" t="s">
        <v>1176</v>
      </c>
      <c r="AP248" t="s">
        <v>1276</v>
      </c>
      <c r="AQ248" t="s">
        <v>956</v>
      </c>
      <c r="AR248" t="s">
        <v>582</v>
      </c>
      <c r="AS248" t="s">
        <v>581</v>
      </c>
      <c r="AT248" t="s">
        <v>673</v>
      </c>
      <c r="AU248" t="s">
        <v>1324</v>
      </c>
      <c r="AV248" t="s">
        <v>335</v>
      </c>
      <c r="AW248" t="s">
        <v>2006</v>
      </c>
      <c r="AX248" t="s">
        <v>2840</v>
      </c>
      <c r="AY248" t="s">
        <v>2841</v>
      </c>
      <c r="AZ248" t="s">
        <v>550</v>
      </c>
      <c r="CR248" t="s">
        <v>372</v>
      </c>
      <c r="CS248" t="s">
        <v>274</v>
      </c>
      <c r="CT248" t="s">
        <v>274</v>
      </c>
      <c r="CU248" t="s">
        <v>324</v>
      </c>
      <c r="CV248" t="s">
        <v>254</v>
      </c>
      <c r="CW248" t="s">
        <v>274</v>
      </c>
      <c r="CX248" t="s">
        <v>292</v>
      </c>
      <c r="CY248" t="s">
        <v>292</v>
      </c>
      <c r="CZ248" t="s">
        <v>274</v>
      </c>
      <c r="DA248" t="s">
        <v>299</v>
      </c>
      <c r="DB248" t="s">
        <v>324</v>
      </c>
      <c r="DC248" t="s">
        <v>978</v>
      </c>
      <c r="DD248" t="s">
        <v>274</v>
      </c>
      <c r="DE248" t="s">
        <v>299</v>
      </c>
      <c r="EW248">
        <v>12</v>
      </c>
      <c r="EX248" t="s">
        <v>257</v>
      </c>
      <c r="EY248" t="s">
        <v>278</v>
      </c>
      <c r="EZ248" t="s">
        <v>300</v>
      </c>
      <c r="FA248" t="s">
        <v>278</v>
      </c>
      <c r="FB248" t="s">
        <v>258</v>
      </c>
      <c r="FC248" t="s">
        <v>278</v>
      </c>
      <c r="FD248" t="s">
        <v>278</v>
      </c>
      <c r="FE248" t="s">
        <v>278</v>
      </c>
      <c r="FF248" t="s">
        <v>278</v>
      </c>
      <c r="FG248" t="s">
        <v>258</v>
      </c>
      <c r="FH248" t="s">
        <v>258</v>
      </c>
      <c r="FI248" t="s">
        <v>278</v>
      </c>
      <c r="FR248" t="s">
        <v>259</v>
      </c>
      <c r="FS248" t="s">
        <v>602</v>
      </c>
      <c r="FT248" t="s">
        <v>259</v>
      </c>
      <c r="FU248" t="s">
        <v>603</v>
      </c>
      <c r="FV248" t="s">
        <v>585</v>
      </c>
      <c r="FW248" t="s">
        <v>603</v>
      </c>
      <c r="FX248" t="s">
        <v>2842</v>
      </c>
      <c r="FY248" t="s">
        <v>475</v>
      </c>
      <c r="FZ248" t="s">
        <v>1136</v>
      </c>
      <c r="GA248" t="s">
        <v>636</v>
      </c>
      <c r="GB248" t="s">
        <v>425</v>
      </c>
      <c r="GC248" t="s">
        <v>259</v>
      </c>
      <c r="GL248" t="s">
        <v>259</v>
      </c>
      <c r="GM248" t="s">
        <v>587</v>
      </c>
      <c r="GN248" t="s">
        <v>259</v>
      </c>
      <c r="GO248" t="s">
        <v>587</v>
      </c>
      <c r="GP248" t="s">
        <v>587</v>
      </c>
      <c r="GQ248" t="s">
        <v>302</v>
      </c>
      <c r="GR248" t="s">
        <v>262</v>
      </c>
      <c r="GS248" t="s">
        <v>302</v>
      </c>
      <c r="GT248" t="s">
        <v>302</v>
      </c>
      <c r="GU248" t="s">
        <v>587</v>
      </c>
      <c r="GV248" t="s">
        <v>262</v>
      </c>
      <c r="GW248" t="s">
        <v>259</v>
      </c>
      <c r="HF248" s="5" t="s">
        <v>376</v>
      </c>
      <c r="HG248" s="5" t="s">
        <v>376</v>
      </c>
      <c r="HH248" t="s">
        <v>376</v>
      </c>
      <c r="HI248" s="5">
        <v>43191</v>
      </c>
      <c r="HJ248" s="5" t="s">
        <v>542</v>
      </c>
      <c r="HK248" s="5">
        <v>43556</v>
      </c>
      <c r="HL248" s="5" t="s">
        <v>358</v>
      </c>
      <c r="HM248" s="5" t="s">
        <v>590</v>
      </c>
      <c r="HN248" s="5" t="s">
        <v>330</v>
      </c>
      <c r="HO248" s="5">
        <v>44136</v>
      </c>
      <c r="HP248" s="5">
        <v>45017</v>
      </c>
      <c r="HQ248" s="5" t="s">
        <v>726</v>
      </c>
      <c r="HZ248" t="s">
        <v>956</v>
      </c>
      <c r="IA248" t="s">
        <v>582</v>
      </c>
      <c r="IB248" t="s">
        <v>581</v>
      </c>
      <c r="IC248" t="s">
        <v>582</v>
      </c>
      <c r="ID248" t="s">
        <v>582</v>
      </c>
      <c r="IE248" t="s">
        <v>673</v>
      </c>
      <c r="IF248" t="s">
        <v>2843</v>
      </c>
      <c r="IG248" t="s">
        <v>335</v>
      </c>
      <c r="IH248" t="s">
        <v>673</v>
      </c>
      <c r="II248" t="s">
        <v>582</v>
      </c>
      <c r="IJ248" t="s">
        <v>2844</v>
      </c>
      <c r="IK248" t="s">
        <v>550</v>
      </c>
    </row>
    <row r="249" spans="1:245" hidden="1" x14ac:dyDescent="0.3">
      <c r="A249">
        <v>867669</v>
      </c>
      <c r="B249" t="s">
        <v>2845</v>
      </c>
      <c r="C249">
        <v>1</v>
      </c>
      <c r="E249" t="s">
        <v>3304</v>
      </c>
      <c r="F249">
        <v>2</v>
      </c>
      <c r="G249">
        <v>1</v>
      </c>
      <c r="H249">
        <v>1</v>
      </c>
      <c r="I249">
        <v>2016</v>
      </c>
      <c r="J249" s="3">
        <v>12.6</v>
      </c>
      <c r="K249" s="3">
        <v>13.84</v>
      </c>
      <c r="L249">
        <f t="shared" si="57"/>
        <v>0</v>
      </c>
      <c r="M249">
        <v>2016</v>
      </c>
      <c r="N249">
        <f t="shared" si="58"/>
        <v>1</v>
      </c>
      <c r="O249">
        <v>0</v>
      </c>
      <c r="P249">
        <f t="shared" si="59"/>
        <v>2</v>
      </c>
      <c r="Q249">
        <f t="shared" si="75"/>
        <v>0</v>
      </c>
      <c r="R249">
        <f t="shared" si="60"/>
        <v>0</v>
      </c>
      <c r="S249">
        <f t="shared" si="61"/>
        <v>0</v>
      </c>
      <c r="T249">
        <v>0</v>
      </c>
      <c r="U249">
        <f t="shared" si="62"/>
        <v>1</v>
      </c>
      <c r="V249">
        <f t="shared" si="63"/>
        <v>3</v>
      </c>
      <c r="W249">
        <f t="shared" si="64"/>
        <v>0</v>
      </c>
      <c r="X249">
        <f t="shared" si="65"/>
        <v>0</v>
      </c>
      <c r="Y249">
        <f t="shared" si="66"/>
        <v>5</v>
      </c>
      <c r="Z249">
        <v>5</v>
      </c>
      <c r="AA249">
        <f t="shared" si="67"/>
        <v>1</v>
      </c>
      <c r="AB249">
        <f t="shared" si="68"/>
        <v>1</v>
      </c>
      <c r="AC249">
        <f t="shared" si="69"/>
        <v>0</v>
      </c>
      <c r="AD249">
        <f t="shared" si="70"/>
        <v>0</v>
      </c>
      <c r="AE249">
        <f t="shared" si="71"/>
        <v>0</v>
      </c>
      <c r="AF249">
        <f t="shared" si="72"/>
        <v>0</v>
      </c>
      <c r="AG249">
        <f t="shared" si="73"/>
        <v>0</v>
      </c>
      <c r="AH249">
        <f t="shared" si="74"/>
        <v>0</v>
      </c>
      <c r="AI249" t="s">
        <v>250</v>
      </c>
      <c r="AJ249" t="s">
        <v>292</v>
      </c>
      <c r="AM249" t="s">
        <v>631</v>
      </c>
      <c r="AN249" t="s">
        <v>2846</v>
      </c>
      <c r="AO249" t="s">
        <v>630</v>
      </c>
      <c r="AP249" t="s">
        <v>2847</v>
      </c>
      <c r="AQ249" t="s">
        <v>393</v>
      </c>
      <c r="AR249" t="s">
        <v>2848</v>
      </c>
      <c r="AS249" t="s">
        <v>398</v>
      </c>
      <c r="AT249" t="s">
        <v>272</v>
      </c>
      <c r="AU249" t="s">
        <v>438</v>
      </c>
      <c r="AV249" t="s">
        <v>2849</v>
      </c>
      <c r="AW249" t="s">
        <v>2850</v>
      </c>
      <c r="CR249" t="s">
        <v>274</v>
      </c>
      <c r="CS249" t="s">
        <v>324</v>
      </c>
      <c r="CT249" t="s">
        <v>273</v>
      </c>
      <c r="CU249" t="s">
        <v>323</v>
      </c>
      <c r="CV249" t="s">
        <v>254</v>
      </c>
      <c r="CW249" t="s">
        <v>292</v>
      </c>
      <c r="CX249" t="s">
        <v>978</v>
      </c>
      <c r="CY249" t="s">
        <v>276</v>
      </c>
      <c r="CZ249" t="s">
        <v>274</v>
      </c>
      <c r="DA249" t="s">
        <v>299</v>
      </c>
      <c r="DB249" t="s">
        <v>274</v>
      </c>
      <c r="EW249">
        <v>8</v>
      </c>
      <c r="EX249" t="s">
        <v>277</v>
      </c>
      <c r="EY249" t="s">
        <v>257</v>
      </c>
      <c r="EZ249" t="s">
        <v>258</v>
      </c>
      <c r="FA249" t="s">
        <v>258</v>
      </c>
      <c r="FB249" t="s">
        <v>278</v>
      </c>
      <c r="FC249" t="s">
        <v>278</v>
      </c>
      <c r="FD249" t="s">
        <v>278</v>
      </c>
      <c r="FE249" t="s">
        <v>258</v>
      </c>
      <c r="FR249" t="s">
        <v>259</v>
      </c>
      <c r="FS249" t="s">
        <v>259</v>
      </c>
      <c r="FT249">
        <v>3</v>
      </c>
      <c r="FU249">
        <v>7</v>
      </c>
      <c r="FV249" t="s">
        <v>904</v>
      </c>
      <c r="FW249" t="s">
        <v>260</v>
      </c>
      <c r="FX249" t="s">
        <v>995</v>
      </c>
      <c r="FY249" t="s">
        <v>385</v>
      </c>
      <c r="GL249" t="s">
        <v>259</v>
      </c>
      <c r="GM249" t="s">
        <v>259</v>
      </c>
      <c r="GN249" t="s">
        <v>262</v>
      </c>
      <c r="GO249" t="s">
        <v>262</v>
      </c>
      <c r="GP249" t="s">
        <v>263</v>
      </c>
      <c r="GQ249" t="s">
        <v>263</v>
      </c>
      <c r="GR249" t="s">
        <v>263</v>
      </c>
      <c r="GS249" t="s">
        <v>262</v>
      </c>
      <c r="HF249" s="5" t="s">
        <v>2851</v>
      </c>
      <c r="HG249" t="s">
        <v>607</v>
      </c>
      <c r="HH249" s="5">
        <v>42401</v>
      </c>
      <c r="HI249" t="s">
        <v>428</v>
      </c>
      <c r="HJ249" s="5">
        <v>43405</v>
      </c>
      <c r="HK249">
        <v>2021</v>
      </c>
      <c r="HL249" s="5">
        <v>44866</v>
      </c>
      <c r="HM249" s="5">
        <v>44986</v>
      </c>
      <c r="HZ249" t="s">
        <v>2847</v>
      </c>
      <c r="IA249" t="s">
        <v>393</v>
      </c>
      <c r="IB249" t="s">
        <v>2852</v>
      </c>
      <c r="IC249" t="s">
        <v>259</v>
      </c>
      <c r="ID249" t="s">
        <v>272</v>
      </c>
      <c r="IE249" t="s">
        <v>259</v>
      </c>
      <c r="IF249" t="s">
        <v>272</v>
      </c>
      <c r="IG249" t="s">
        <v>2853</v>
      </c>
    </row>
    <row r="250" spans="1:245" hidden="1" x14ac:dyDescent="0.3">
      <c r="A250">
        <v>1662044</v>
      </c>
      <c r="B250" t="s">
        <v>2854</v>
      </c>
      <c r="C250">
        <v>1</v>
      </c>
      <c r="E250" t="s">
        <v>3313</v>
      </c>
      <c r="F250">
        <v>1</v>
      </c>
      <c r="G250">
        <v>0</v>
      </c>
      <c r="H250">
        <v>0</v>
      </c>
      <c r="I250">
        <v>2020</v>
      </c>
      <c r="J250" s="3">
        <v>1.19</v>
      </c>
      <c r="K250" s="3">
        <v>1.31</v>
      </c>
      <c r="L250">
        <f t="shared" si="57"/>
        <v>0</v>
      </c>
      <c r="M250">
        <v>2020</v>
      </c>
      <c r="N250">
        <f t="shared" si="58"/>
        <v>1</v>
      </c>
      <c r="O250">
        <v>1</v>
      </c>
      <c r="P250">
        <f t="shared" si="59"/>
        <v>1</v>
      </c>
      <c r="Q250">
        <f t="shared" si="75"/>
        <v>0</v>
      </c>
      <c r="R250">
        <f t="shared" si="60"/>
        <v>3</v>
      </c>
      <c r="S250">
        <f t="shared" si="61"/>
        <v>0</v>
      </c>
      <c r="T250">
        <v>3</v>
      </c>
      <c r="U250">
        <f t="shared" si="62"/>
        <v>1</v>
      </c>
      <c r="V250">
        <f t="shared" si="63"/>
        <v>0</v>
      </c>
      <c r="W250">
        <f t="shared" si="64"/>
        <v>0</v>
      </c>
      <c r="X250">
        <f t="shared" si="65"/>
        <v>0</v>
      </c>
      <c r="Y250">
        <f t="shared" si="66"/>
        <v>3</v>
      </c>
      <c r="Z250">
        <v>2</v>
      </c>
      <c r="AA250">
        <f t="shared" si="67"/>
        <v>1</v>
      </c>
      <c r="AB250">
        <f t="shared" si="68"/>
        <v>1</v>
      </c>
      <c r="AC250">
        <f t="shared" si="69"/>
        <v>1</v>
      </c>
      <c r="AD250">
        <f t="shared" si="70"/>
        <v>0</v>
      </c>
      <c r="AE250">
        <f t="shared" si="71"/>
        <v>0</v>
      </c>
      <c r="AF250">
        <f t="shared" si="72"/>
        <v>0</v>
      </c>
      <c r="AG250">
        <f t="shared" si="73"/>
        <v>0</v>
      </c>
      <c r="AH250">
        <f t="shared" si="74"/>
        <v>0</v>
      </c>
      <c r="AI250" t="s">
        <v>366</v>
      </c>
      <c r="AJ250" t="s">
        <v>250</v>
      </c>
      <c r="AK250" t="s">
        <v>292</v>
      </c>
      <c r="AM250" t="s">
        <v>1176</v>
      </c>
      <c r="AN250" t="s">
        <v>582</v>
      </c>
      <c r="AO250" t="s">
        <v>581</v>
      </c>
      <c r="AP250" t="s">
        <v>845</v>
      </c>
      <c r="AQ250" t="s">
        <v>583</v>
      </c>
      <c r="AR250" t="s">
        <v>2855</v>
      </c>
      <c r="AS250" t="s">
        <v>2856</v>
      </c>
      <c r="AT250" t="s">
        <v>2857</v>
      </c>
      <c r="AU250" t="s">
        <v>1022</v>
      </c>
      <c r="CR250" t="s">
        <v>274</v>
      </c>
      <c r="CS250" t="s">
        <v>274</v>
      </c>
      <c r="CT250" t="s">
        <v>292</v>
      </c>
      <c r="CU250" t="s">
        <v>254</v>
      </c>
      <c r="CV250" t="s">
        <v>274</v>
      </c>
      <c r="CW250" t="s">
        <v>275</v>
      </c>
      <c r="CX250" t="s">
        <v>374</v>
      </c>
      <c r="CY250" t="s">
        <v>275</v>
      </c>
      <c r="CZ250" t="s">
        <v>276</v>
      </c>
      <c r="EW250">
        <v>8</v>
      </c>
      <c r="EX250" t="s">
        <v>278</v>
      </c>
      <c r="EY250" t="s">
        <v>300</v>
      </c>
      <c r="EZ250" t="s">
        <v>257</v>
      </c>
      <c r="FA250" t="s">
        <v>258</v>
      </c>
      <c r="FB250" t="s">
        <v>258</v>
      </c>
      <c r="FC250" t="s">
        <v>258</v>
      </c>
      <c r="FD250" t="s">
        <v>278</v>
      </c>
      <c r="FE250" t="s">
        <v>258</v>
      </c>
      <c r="FR250" t="s">
        <v>259</v>
      </c>
      <c r="FS250" t="s">
        <v>259</v>
      </c>
      <c r="FT250" t="s">
        <v>259</v>
      </c>
      <c r="FU250" t="s">
        <v>586</v>
      </c>
      <c r="FV250" t="s">
        <v>736</v>
      </c>
      <c r="FW250" t="s">
        <v>904</v>
      </c>
      <c r="FX250" t="s">
        <v>259</v>
      </c>
      <c r="FY250" t="s">
        <v>259</v>
      </c>
      <c r="GL250" t="s">
        <v>259</v>
      </c>
      <c r="GM250" t="s">
        <v>259</v>
      </c>
      <c r="GN250" t="s">
        <v>259</v>
      </c>
      <c r="GO250" t="s">
        <v>587</v>
      </c>
      <c r="GP250" t="s">
        <v>587</v>
      </c>
      <c r="GQ250" t="s">
        <v>262</v>
      </c>
      <c r="GR250" t="s">
        <v>259</v>
      </c>
      <c r="GS250" t="s">
        <v>259</v>
      </c>
      <c r="HF250" s="5">
        <v>43497</v>
      </c>
      <c r="HG250" t="s">
        <v>358</v>
      </c>
      <c r="HH250" s="5" t="s">
        <v>358</v>
      </c>
      <c r="HI250" s="5">
        <v>43891</v>
      </c>
      <c r="HJ250" s="5">
        <v>44256</v>
      </c>
      <c r="HK250" t="s">
        <v>331</v>
      </c>
      <c r="HL250" s="5">
        <v>45017</v>
      </c>
      <c r="HM250" t="s">
        <v>412</v>
      </c>
      <c r="HZ250" t="s">
        <v>582</v>
      </c>
      <c r="IA250" t="s">
        <v>581</v>
      </c>
      <c r="IB250" t="s">
        <v>845</v>
      </c>
      <c r="IC250" t="s">
        <v>583</v>
      </c>
      <c r="ID250" t="s">
        <v>2858</v>
      </c>
      <c r="IE250" t="s">
        <v>2859</v>
      </c>
      <c r="IF250" t="s">
        <v>1022</v>
      </c>
      <c r="IG250" t="s">
        <v>1022</v>
      </c>
    </row>
    <row r="251" spans="1:245" hidden="1" x14ac:dyDescent="0.3">
      <c r="A251">
        <v>1511607</v>
      </c>
      <c r="B251" t="s">
        <v>2860</v>
      </c>
      <c r="C251">
        <v>1</v>
      </c>
      <c r="E251" t="s">
        <v>3306</v>
      </c>
      <c r="F251">
        <v>3</v>
      </c>
      <c r="G251">
        <v>0</v>
      </c>
      <c r="H251">
        <v>0</v>
      </c>
      <c r="I251">
        <v>2019</v>
      </c>
      <c r="J251" s="3">
        <v>3.87</v>
      </c>
      <c r="K251" s="3">
        <v>4.25</v>
      </c>
      <c r="L251">
        <f t="shared" si="57"/>
        <v>0</v>
      </c>
      <c r="M251">
        <v>2019</v>
      </c>
      <c r="N251">
        <f>COUNTIFS(CS251:EV251,"=university")</f>
        <v>0</v>
      </c>
      <c r="O251">
        <v>0</v>
      </c>
      <c r="P251">
        <f>COUNTIFS(CS251:EV251,"=*government**")</f>
        <v>1</v>
      </c>
      <c r="Q251">
        <f>COUNTIFS(AN251:CQ251,"=*European Innovation Council*")</f>
        <v>1</v>
      </c>
      <c r="R251">
        <f>COUNTIF(CS251:EV251,"*angel*")</f>
        <v>0</v>
      </c>
      <c r="S251">
        <f>COUNTIF(CS251:EV251,"*family_office*")</f>
        <v>0</v>
      </c>
      <c r="T251">
        <v>0</v>
      </c>
      <c r="U251">
        <f>COUNTIF(CS251:EV251,"*accelerator*")</f>
        <v>0</v>
      </c>
      <c r="V251">
        <f>COUNTIF(CS251:EV251,"*corporate*")</f>
        <v>0</v>
      </c>
      <c r="W251">
        <f t="shared" si="64"/>
        <v>0</v>
      </c>
      <c r="X251">
        <f>COUNTIF(CS251:EV251,"*crowdfunding*")</f>
        <v>0</v>
      </c>
      <c r="Y251">
        <f>COUNTIF(CS251:EV251,"*venture_capital*")</f>
        <v>3</v>
      </c>
      <c r="Z251">
        <v>1</v>
      </c>
      <c r="AA251">
        <f t="shared" si="67"/>
        <v>1</v>
      </c>
      <c r="AB251">
        <f t="shared" si="68"/>
        <v>0</v>
      </c>
      <c r="AC251">
        <f t="shared" si="69"/>
        <v>0</v>
      </c>
      <c r="AD251">
        <f t="shared" si="70"/>
        <v>0</v>
      </c>
      <c r="AE251">
        <f t="shared" si="71"/>
        <v>0</v>
      </c>
      <c r="AF251">
        <f t="shared" si="72"/>
        <v>0</v>
      </c>
      <c r="AG251">
        <f t="shared" si="73"/>
        <v>0</v>
      </c>
      <c r="AH251">
        <f t="shared" si="74"/>
        <v>0</v>
      </c>
      <c r="AI251" t="s">
        <v>250</v>
      </c>
      <c r="AM251" t="s">
        <v>2861</v>
      </c>
      <c r="AN251" t="s">
        <v>2862</v>
      </c>
      <c r="AO251" t="s">
        <v>2863</v>
      </c>
      <c r="AP251" t="s">
        <v>335</v>
      </c>
      <c r="AQ251" t="s">
        <v>473</v>
      </c>
      <c r="CR251" t="s">
        <v>274</v>
      </c>
      <c r="CS251" t="s">
        <v>274</v>
      </c>
      <c r="CT251" t="s">
        <v>274</v>
      </c>
      <c r="CU251" t="s">
        <v>299</v>
      </c>
      <c r="CV251" t="s">
        <v>274</v>
      </c>
      <c r="EW251">
        <v>4</v>
      </c>
      <c r="EX251" t="s">
        <v>258</v>
      </c>
      <c r="EY251" t="s">
        <v>277</v>
      </c>
      <c r="EZ251" t="s">
        <v>278</v>
      </c>
      <c r="FA251" t="s">
        <v>277</v>
      </c>
      <c r="FR251" t="s">
        <v>261</v>
      </c>
      <c r="FS251">
        <v>1</v>
      </c>
      <c r="FT251" t="s">
        <v>261</v>
      </c>
      <c r="FU251" t="s">
        <v>259</v>
      </c>
      <c r="GL251" t="s">
        <v>262</v>
      </c>
      <c r="GM251" t="s">
        <v>302</v>
      </c>
      <c r="GN251" t="s">
        <v>302</v>
      </c>
      <c r="GO251" t="s">
        <v>259</v>
      </c>
      <c r="HF251" t="s">
        <v>611</v>
      </c>
      <c r="HG251" t="s">
        <v>360</v>
      </c>
      <c r="HH251" t="s">
        <v>331</v>
      </c>
      <c r="HI251" t="s">
        <v>331</v>
      </c>
      <c r="HZ251" t="s">
        <v>2862</v>
      </c>
      <c r="IA251" t="s">
        <v>2864</v>
      </c>
      <c r="IB251" t="s">
        <v>335</v>
      </c>
      <c r="IC251" t="s">
        <v>473</v>
      </c>
    </row>
    <row r="252" spans="1:245" hidden="1" x14ac:dyDescent="0.3">
      <c r="A252">
        <v>1761813</v>
      </c>
      <c r="B252" t="s">
        <v>2865</v>
      </c>
      <c r="C252">
        <v>1</v>
      </c>
      <c r="E252" t="s">
        <v>3304</v>
      </c>
      <c r="F252">
        <v>1</v>
      </c>
      <c r="G252">
        <v>0</v>
      </c>
      <c r="H252">
        <v>0</v>
      </c>
      <c r="I252">
        <v>2019</v>
      </c>
      <c r="J252" s="3">
        <v>21.67</v>
      </c>
      <c r="K252" s="3">
        <v>23.8</v>
      </c>
      <c r="L252">
        <f t="shared" si="57"/>
        <v>0</v>
      </c>
      <c r="M252">
        <v>2019</v>
      </c>
      <c r="N252">
        <f t="shared" si="58"/>
        <v>0</v>
      </c>
      <c r="O252">
        <v>0</v>
      </c>
      <c r="P252">
        <f t="shared" si="59"/>
        <v>1</v>
      </c>
      <c r="Q252">
        <f t="shared" si="75"/>
        <v>0</v>
      </c>
      <c r="R252">
        <f t="shared" si="60"/>
        <v>1</v>
      </c>
      <c r="S252">
        <f t="shared" si="61"/>
        <v>0</v>
      </c>
      <c r="T252">
        <v>0</v>
      </c>
      <c r="U252">
        <f t="shared" si="62"/>
        <v>0</v>
      </c>
      <c r="V252">
        <f t="shared" si="63"/>
        <v>0</v>
      </c>
      <c r="W252">
        <f t="shared" si="64"/>
        <v>0</v>
      </c>
      <c r="X252">
        <f t="shared" si="65"/>
        <v>0</v>
      </c>
      <c r="Y252">
        <f t="shared" si="66"/>
        <v>5</v>
      </c>
      <c r="Z252">
        <v>5</v>
      </c>
      <c r="AA252">
        <f t="shared" si="67"/>
        <v>1</v>
      </c>
      <c r="AB252">
        <f t="shared" si="68"/>
        <v>0</v>
      </c>
      <c r="AC252">
        <f t="shared" si="69"/>
        <v>0</v>
      </c>
      <c r="AD252">
        <f t="shared" si="70"/>
        <v>0</v>
      </c>
      <c r="AE252">
        <f t="shared" si="71"/>
        <v>0</v>
      </c>
      <c r="AF252">
        <f t="shared" si="72"/>
        <v>0</v>
      </c>
      <c r="AG252">
        <f t="shared" si="73"/>
        <v>0</v>
      </c>
      <c r="AH252">
        <f t="shared" si="74"/>
        <v>0</v>
      </c>
      <c r="AI252" t="s">
        <v>250</v>
      </c>
      <c r="AM252" t="s">
        <v>631</v>
      </c>
      <c r="AN252" t="s">
        <v>435</v>
      </c>
      <c r="AO252" t="s">
        <v>437</v>
      </c>
      <c r="AP252" t="s">
        <v>272</v>
      </c>
      <c r="AQ252" t="s">
        <v>1828</v>
      </c>
      <c r="AR252" t="s">
        <v>630</v>
      </c>
      <c r="AS252" t="s">
        <v>2866</v>
      </c>
      <c r="CR252" t="s">
        <v>274</v>
      </c>
      <c r="CS252" t="s">
        <v>492</v>
      </c>
      <c r="CT252" t="s">
        <v>274</v>
      </c>
      <c r="CU252" t="s">
        <v>276</v>
      </c>
      <c r="CV252" t="s">
        <v>1796</v>
      </c>
      <c r="CW252" t="s">
        <v>273</v>
      </c>
      <c r="CX252" t="s">
        <v>274</v>
      </c>
      <c r="EW252">
        <v>6</v>
      </c>
      <c r="EX252" t="s">
        <v>347</v>
      </c>
      <c r="EY252" t="s">
        <v>278</v>
      </c>
      <c r="EZ252" t="s">
        <v>278</v>
      </c>
      <c r="FA252" t="s">
        <v>347</v>
      </c>
      <c r="FB252" t="s">
        <v>277</v>
      </c>
      <c r="FC252" t="s">
        <v>277</v>
      </c>
      <c r="FR252" t="s">
        <v>654</v>
      </c>
      <c r="FS252" t="s">
        <v>280</v>
      </c>
      <c r="FT252" t="s">
        <v>261</v>
      </c>
      <c r="FU252" t="s">
        <v>2867</v>
      </c>
      <c r="FV252" t="s">
        <v>2842</v>
      </c>
      <c r="FW252" t="s">
        <v>606</v>
      </c>
      <c r="GL252" t="s">
        <v>262</v>
      </c>
      <c r="GM252" t="s">
        <v>263</v>
      </c>
      <c r="GN252" t="s">
        <v>263</v>
      </c>
      <c r="GO252" t="s">
        <v>263</v>
      </c>
      <c r="GP252" t="s">
        <v>263</v>
      </c>
      <c r="GQ252" t="s">
        <v>263</v>
      </c>
      <c r="HF252" s="5" t="s">
        <v>430</v>
      </c>
      <c r="HG252">
        <v>2020</v>
      </c>
      <c r="HH252" t="s">
        <v>360</v>
      </c>
      <c r="HI252" s="5">
        <v>44501</v>
      </c>
      <c r="HJ252" s="5">
        <v>45017</v>
      </c>
      <c r="HK252" t="s">
        <v>929</v>
      </c>
      <c r="HZ252" t="s">
        <v>2868</v>
      </c>
      <c r="IA252" t="s">
        <v>259</v>
      </c>
      <c r="IB252" t="s">
        <v>272</v>
      </c>
      <c r="IC252" t="s">
        <v>2869</v>
      </c>
      <c r="ID252" t="s">
        <v>2870</v>
      </c>
      <c r="IE252" t="s">
        <v>630</v>
      </c>
    </row>
    <row r="253" spans="1:245" hidden="1" x14ac:dyDescent="0.3">
      <c r="A253">
        <v>1659868</v>
      </c>
      <c r="B253" t="s">
        <v>2871</v>
      </c>
      <c r="C253">
        <v>1</v>
      </c>
      <c r="E253" t="s">
        <v>3312</v>
      </c>
      <c r="F253">
        <v>2</v>
      </c>
      <c r="G253">
        <v>2</v>
      </c>
      <c r="H253">
        <v>1</v>
      </c>
      <c r="I253">
        <v>2018</v>
      </c>
      <c r="J253" s="3">
        <v>2.8</v>
      </c>
      <c r="K253" s="3">
        <v>3.08</v>
      </c>
      <c r="L253">
        <f t="shared" si="57"/>
        <v>3</v>
      </c>
      <c r="M253">
        <v>2021</v>
      </c>
      <c r="N253">
        <f t="shared" si="58"/>
        <v>0</v>
      </c>
      <c r="O253">
        <v>0</v>
      </c>
      <c r="P253">
        <f t="shared" si="59"/>
        <v>0</v>
      </c>
      <c r="Q253">
        <f>COUNTIFS(AN253:CQ253,"=*European Innovation Council*")</f>
        <v>0</v>
      </c>
      <c r="R253">
        <f t="shared" si="60"/>
        <v>0</v>
      </c>
      <c r="S253">
        <f t="shared" si="61"/>
        <v>0</v>
      </c>
      <c r="T253">
        <v>0</v>
      </c>
      <c r="U253">
        <f t="shared" si="62"/>
        <v>0</v>
      </c>
      <c r="V253">
        <f t="shared" si="63"/>
        <v>0</v>
      </c>
      <c r="W253">
        <f t="shared" si="64"/>
        <v>0</v>
      </c>
      <c r="X253">
        <f t="shared" si="65"/>
        <v>0</v>
      </c>
      <c r="Y253">
        <f t="shared" si="66"/>
        <v>4</v>
      </c>
      <c r="Z253">
        <v>3</v>
      </c>
      <c r="AA253">
        <f t="shared" si="67"/>
        <v>1</v>
      </c>
      <c r="AB253">
        <f t="shared" si="68"/>
        <v>0</v>
      </c>
      <c r="AC253">
        <f t="shared" si="69"/>
        <v>0</v>
      </c>
      <c r="AD253">
        <f t="shared" si="70"/>
        <v>0</v>
      </c>
      <c r="AE253">
        <f t="shared" si="71"/>
        <v>0</v>
      </c>
      <c r="AF253">
        <f t="shared" si="72"/>
        <v>0</v>
      </c>
      <c r="AG253">
        <f t="shared" si="73"/>
        <v>0</v>
      </c>
      <c r="AH253">
        <f t="shared" si="74"/>
        <v>0</v>
      </c>
      <c r="AI253" t="s">
        <v>250</v>
      </c>
      <c r="AM253" t="s">
        <v>2872</v>
      </c>
      <c r="AN253" t="s">
        <v>2873</v>
      </c>
      <c r="AO253" t="s">
        <v>2768</v>
      </c>
      <c r="AP253" t="s">
        <v>2874</v>
      </c>
      <c r="CR253" t="s">
        <v>274</v>
      </c>
      <c r="CS253" t="s">
        <v>274</v>
      </c>
      <c r="CT253" t="s">
        <v>274</v>
      </c>
      <c r="CU253" t="s">
        <v>274</v>
      </c>
      <c r="EW253">
        <v>1</v>
      </c>
      <c r="EX253" t="s">
        <v>277</v>
      </c>
      <c r="FR253" t="s">
        <v>1477</v>
      </c>
      <c r="GL253" t="s">
        <v>302</v>
      </c>
      <c r="HF253" t="s">
        <v>331</v>
      </c>
      <c r="HZ253" t="s">
        <v>2875</v>
      </c>
    </row>
    <row r="254" spans="1:245" hidden="1" x14ac:dyDescent="0.3">
      <c r="A254">
        <v>1793589</v>
      </c>
      <c r="B254" t="s">
        <v>2876</v>
      </c>
      <c r="D254">
        <v>1</v>
      </c>
      <c r="E254" t="s">
        <v>3313</v>
      </c>
      <c r="F254">
        <v>1</v>
      </c>
      <c r="G254">
        <v>0</v>
      </c>
      <c r="H254">
        <v>0</v>
      </c>
      <c r="I254">
        <v>2020</v>
      </c>
      <c r="J254" s="3">
        <v>2.82</v>
      </c>
      <c r="K254" s="3">
        <v>3.1</v>
      </c>
      <c r="L254">
        <f t="shared" si="57"/>
        <v>0</v>
      </c>
      <c r="M254">
        <v>2020</v>
      </c>
      <c r="N254">
        <f t="shared" si="58"/>
        <v>1</v>
      </c>
      <c r="O254">
        <v>1</v>
      </c>
      <c r="P254">
        <f t="shared" si="59"/>
        <v>1</v>
      </c>
      <c r="Q254">
        <f t="shared" si="75"/>
        <v>0</v>
      </c>
      <c r="R254">
        <f t="shared" si="60"/>
        <v>1</v>
      </c>
      <c r="S254">
        <f t="shared" si="61"/>
        <v>0</v>
      </c>
      <c r="T254">
        <v>1</v>
      </c>
      <c r="U254">
        <f t="shared" si="62"/>
        <v>1</v>
      </c>
      <c r="V254">
        <f t="shared" si="63"/>
        <v>0</v>
      </c>
      <c r="W254">
        <f t="shared" si="64"/>
        <v>1</v>
      </c>
      <c r="X254">
        <f t="shared" si="65"/>
        <v>0</v>
      </c>
      <c r="Y254">
        <f t="shared" si="66"/>
        <v>5</v>
      </c>
      <c r="Z254">
        <v>4</v>
      </c>
      <c r="AA254">
        <f t="shared" si="67"/>
        <v>1</v>
      </c>
      <c r="AB254">
        <f t="shared" si="68"/>
        <v>1</v>
      </c>
      <c r="AC254">
        <f t="shared" si="69"/>
        <v>0</v>
      </c>
      <c r="AD254">
        <f t="shared" si="70"/>
        <v>0</v>
      </c>
      <c r="AE254">
        <f t="shared" si="71"/>
        <v>0</v>
      </c>
      <c r="AF254">
        <f t="shared" si="72"/>
        <v>0</v>
      </c>
      <c r="AG254">
        <f t="shared" si="73"/>
        <v>0</v>
      </c>
      <c r="AH254">
        <f t="shared" si="74"/>
        <v>0</v>
      </c>
      <c r="AI254" t="s">
        <v>250</v>
      </c>
      <c r="AJ254" t="s">
        <v>292</v>
      </c>
      <c r="AM254" t="s">
        <v>1176</v>
      </c>
      <c r="AN254" t="s">
        <v>2877</v>
      </c>
      <c r="AO254" t="s">
        <v>582</v>
      </c>
      <c r="AP254" t="s">
        <v>583</v>
      </c>
      <c r="AQ254" t="s">
        <v>845</v>
      </c>
      <c r="AR254" t="s">
        <v>581</v>
      </c>
      <c r="AS254" t="s">
        <v>2855</v>
      </c>
      <c r="AT254" t="s">
        <v>2878</v>
      </c>
      <c r="AU254" t="s">
        <v>550</v>
      </c>
      <c r="AV254" t="s">
        <v>2879</v>
      </c>
      <c r="CR254" t="s">
        <v>274</v>
      </c>
      <c r="CS254" t="s">
        <v>274</v>
      </c>
      <c r="CT254" t="s">
        <v>274</v>
      </c>
      <c r="CU254" t="s">
        <v>274</v>
      </c>
      <c r="CV254" t="s">
        <v>254</v>
      </c>
      <c r="CW254" t="s">
        <v>292</v>
      </c>
      <c r="CX254" t="s">
        <v>275</v>
      </c>
      <c r="CY254" t="s">
        <v>256</v>
      </c>
      <c r="CZ254" t="s">
        <v>299</v>
      </c>
      <c r="DA254" t="s">
        <v>274</v>
      </c>
      <c r="EW254">
        <v>11</v>
      </c>
      <c r="EX254" t="s">
        <v>278</v>
      </c>
      <c r="EY254" t="s">
        <v>258</v>
      </c>
      <c r="EZ254" t="s">
        <v>257</v>
      </c>
      <c r="FA254" t="s">
        <v>278</v>
      </c>
      <c r="FB254" t="s">
        <v>278</v>
      </c>
      <c r="FC254" t="s">
        <v>300</v>
      </c>
      <c r="FD254" t="s">
        <v>258</v>
      </c>
      <c r="FE254" t="s">
        <v>349</v>
      </c>
      <c r="FF254" t="s">
        <v>258</v>
      </c>
      <c r="FG254" t="s">
        <v>278</v>
      </c>
      <c r="FH254" t="s">
        <v>278</v>
      </c>
      <c r="FR254" t="s">
        <v>586</v>
      </c>
      <c r="FS254" t="s">
        <v>1136</v>
      </c>
      <c r="FT254" t="s">
        <v>259</v>
      </c>
      <c r="FU254" t="s">
        <v>586</v>
      </c>
      <c r="FV254" t="s">
        <v>905</v>
      </c>
      <c r="FW254" t="s">
        <v>259</v>
      </c>
      <c r="FX254" t="s">
        <v>259</v>
      </c>
      <c r="FY254" t="s">
        <v>586</v>
      </c>
      <c r="FZ254" t="s">
        <v>282</v>
      </c>
      <c r="GA254" t="s">
        <v>562</v>
      </c>
      <c r="GB254" t="s">
        <v>586</v>
      </c>
      <c r="GL254" t="s">
        <v>587</v>
      </c>
      <c r="GM254" t="s">
        <v>587</v>
      </c>
      <c r="GN254" t="s">
        <v>259</v>
      </c>
      <c r="GO254" t="s">
        <v>587</v>
      </c>
      <c r="GP254" t="s">
        <v>302</v>
      </c>
      <c r="GQ254" t="s">
        <v>259</v>
      </c>
      <c r="GR254" t="s">
        <v>259</v>
      </c>
      <c r="GS254" t="s">
        <v>302</v>
      </c>
      <c r="GT254" t="s">
        <v>587</v>
      </c>
      <c r="GU254" t="s">
        <v>302</v>
      </c>
      <c r="GV254" t="s">
        <v>263</v>
      </c>
      <c r="HF254" s="5" t="s">
        <v>611</v>
      </c>
      <c r="HG254" s="5">
        <v>43770</v>
      </c>
      <c r="HH254" s="5" t="s">
        <v>358</v>
      </c>
      <c r="HI254" s="5" t="s">
        <v>359</v>
      </c>
      <c r="HJ254" s="5" t="s">
        <v>360</v>
      </c>
      <c r="HK254" s="5" t="s">
        <v>360</v>
      </c>
      <c r="HL254" s="5">
        <v>44228</v>
      </c>
      <c r="HM254" s="5">
        <v>44287</v>
      </c>
      <c r="HN254" s="5" t="s">
        <v>448</v>
      </c>
      <c r="HO254" s="5" t="s">
        <v>332</v>
      </c>
      <c r="HP254" s="5">
        <v>45323</v>
      </c>
      <c r="HZ254" t="s">
        <v>2107</v>
      </c>
      <c r="IA254" t="s">
        <v>582</v>
      </c>
      <c r="IB254" t="s">
        <v>845</v>
      </c>
      <c r="IC254" t="s">
        <v>259</v>
      </c>
      <c r="ID254" t="s">
        <v>581</v>
      </c>
      <c r="IE254" t="s">
        <v>581</v>
      </c>
      <c r="IF254" t="s">
        <v>583</v>
      </c>
      <c r="IG254" t="s">
        <v>583</v>
      </c>
      <c r="IH254" t="s">
        <v>2880</v>
      </c>
      <c r="II254" t="s">
        <v>550</v>
      </c>
      <c r="IJ254" t="s">
        <v>2879</v>
      </c>
    </row>
    <row r="255" spans="1:245" hidden="1" x14ac:dyDescent="0.3">
      <c r="A255">
        <v>1448493</v>
      </c>
      <c r="B255" t="s">
        <v>2881</v>
      </c>
      <c r="C255">
        <v>1</v>
      </c>
      <c r="E255" t="s">
        <v>3312</v>
      </c>
      <c r="G255">
        <v>0</v>
      </c>
      <c r="H255">
        <v>0</v>
      </c>
      <c r="I255">
        <v>2017</v>
      </c>
      <c r="J255" s="3">
        <v>4.09</v>
      </c>
      <c r="K255" s="3">
        <v>4.49</v>
      </c>
      <c r="L255">
        <f t="shared" si="57"/>
        <v>1</v>
      </c>
      <c r="M255">
        <v>2018</v>
      </c>
      <c r="N255">
        <f t="shared" si="58"/>
        <v>0</v>
      </c>
      <c r="O255">
        <v>1</v>
      </c>
      <c r="P255">
        <f t="shared" si="59"/>
        <v>1</v>
      </c>
      <c r="Q255">
        <f t="shared" si="75"/>
        <v>1</v>
      </c>
      <c r="R255">
        <f t="shared" si="60"/>
        <v>0</v>
      </c>
      <c r="S255">
        <f t="shared" si="61"/>
        <v>0</v>
      </c>
      <c r="T255">
        <v>0</v>
      </c>
      <c r="U255">
        <f t="shared" si="62"/>
        <v>2</v>
      </c>
      <c r="V255">
        <f t="shared" si="63"/>
        <v>0</v>
      </c>
      <c r="W255">
        <f t="shared" si="64"/>
        <v>1</v>
      </c>
      <c r="X255">
        <f t="shared" si="65"/>
        <v>0</v>
      </c>
      <c r="Y255">
        <f t="shared" si="66"/>
        <v>6</v>
      </c>
      <c r="Z255">
        <v>6</v>
      </c>
      <c r="AA255">
        <f t="shared" si="67"/>
        <v>1</v>
      </c>
      <c r="AB255">
        <f t="shared" si="68"/>
        <v>1</v>
      </c>
      <c r="AC255">
        <f t="shared" si="69"/>
        <v>0</v>
      </c>
      <c r="AD255">
        <f t="shared" si="70"/>
        <v>0</v>
      </c>
      <c r="AE255">
        <f t="shared" si="71"/>
        <v>0</v>
      </c>
      <c r="AF255">
        <f t="shared" si="72"/>
        <v>0</v>
      </c>
      <c r="AG255">
        <f t="shared" si="73"/>
        <v>0</v>
      </c>
      <c r="AH255">
        <f t="shared" si="74"/>
        <v>0</v>
      </c>
      <c r="AI255" t="s">
        <v>250</v>
      </c>
      <c r="AJ255" t="s">
        <v>292</v>
      </c>
      <c r="AM255" t="s">
        <v>2882</v>
      </c>
      <c r="AN255" t="s">
        <v>1360</v>
      </c>
      <c r="AO255" t="s">
        <v>2883</v>
      </c>
      <c r="AP255" t="s">
        <v>2884</v>
      </c>
      <c r="AQ255" t="s">
        <v>335</v>
      </c>
      <c r="AR255" t="s">
        <v>1361</v>
      </c>
      <c r="AS255" t="s">
        <v>571</v>
      </c>
      <c r="AT255" t="s">
        <v>2885</v>
      </c>
      <c r="AU255" t="s">
        <v>2886</v>
      </c>
      <c r="AV255" t="s">
        <v>2887</v>
      </c>
      <c r="CR255" t="s">
        <v>274</v>
      </c>
      <c r="CS255" t="s">
        <v>273</v>
      </c>
      <c r="CT255" t="s">
        <v>292</v>
      </c>
      <c r="CU255" t="s">
        <v>256</v>
      </c>
      <c r="CV255" t="s">
        <v>299</v>
      </c>
      <c r="CW255" t="s">
        <v>292</v>
      </c>
      <c r="CX255" t="s">
        <v>298</v>
      </c>
      <c r="CY255" t="s">
        <v>274</v>
      </c>
      <c r="CZ255" t="s">
        <v>274</v>
      </c>
      <c r="DA255" t="s">
        <v>274</v>
      </c>
      <c r="EW255">
        <v>7</v>
      </c>
      <c r="EX255" t="s">
        <v>258</v>
      </c>
      <c r="EY255" t="s">
        <v>258</v>
      </c>
      <c r="EZ255" t="s">
        <v>278</v>
      </c>
      <c r="FA255" t="s">
        <v>278</v>
      </c>
      <c r="FB255" t="s">
        <v>277</v>
      </c>
      <c r="FC255" t="s">
        <v>300</v>
      </c>
      <c r="FD255" t="s">
        <v>347</v>
      </c>
      <c r="FR255" t="s">
        <v>951</v>
      </c>
      <c r="FS255" t="s">
        <v>493</v>
      </c>
      <c r="FT255" t="s">
        <v>281</v>
      </c>
      <c r="FU255" t="s">
        <v>638</v>
      </c>
      <c r="FV255" t="s">
        <v>2393</v>
      </c>
      <c r="FW255" t="s">
        <v>259</v>
      </c>
      <c r="FX255">
        <v>2</v>
      </c>
      <c r="GL255" t="s">
        <v>302</v>
      </c>
      <c r="GM255" t="s">
        <v>302</v>
      </c>
      <c r="GN255" t="s">
        <v>302</v>
      </c>
      <c r="GO255" t="s">
        <v>302</v>
      </c>
      <c r="GP255" t="s">
        <v>262</v>
      </c>
      <c r="GQ255" t="s">
        <v>259</v>
      </c>
      <c r="GR255" t="s">
        <v>302</v>
      </c>
      <c r="HF255" s="5" t="s">
        <v>376</v>
      </c>
      <c r="HG255" t="s">
        <v>428</v>
      </c>
      <c r="HH255" s="5">
        <v>43525</v>
      </c>
      <c r="HI255" s="5" t="s">
        <v>611</v>
      </c>
      <c r="HJ255" t="s">
        <v>358</v>
      </c>
      <c r="HK255" t="s">
        <v>358</v>
      </c>
      <c r="HL255" s="5">
        <v>45017</v>
      </c>
      <c r="HZ255" t="s">
        <v>259</v>
      </c>
      <c r="IA255" t="s">
        <v>2888</v>
      </c>
      <c r="IB255" t="s">
        <v>335</v>
      </c>
      <c r="IC255" t="s">
        <v>259</v>
      </c>
      <c r="ID255" t="s">
        <v>259</v>
      </c>
      <c r="IE255" t="s">
        <v>1361</v>
      </c>
      <c r="IF255" t="s">
        <v>2889</v>
      </c>
    </row>
    <row r="256" spans="1:245" hidden="1" x14ac:dyDescent="0.3">
      <c r="A256">
        <v>4448755</v>
      </c>
      <c r="B256" t="s">
        <v>2890</v>
      </c>
      <c r="D256">
        <v>1</v>
      </c>
      <c r="E256" t="s">
        <v>3304</v>
      </c>
      <c r="G256">
        <v>0</v>
      </c>
      <c r="H256">
        <v>0</v>
      </c>
      <c r="I256">
        <v>2022</v>
      </c>
      <c r="J256" s="3">
        <v>2.1</v>
      </c>
      <c r="K256" s="3">
        <v>2.31</v>
      </c>
      <c r="L256">
        <f t="shared" si="57"/>
        <v>1</v>
      </c>
      <c r="M256">
        <v>2023</v>
      </c>
      <c r="N256">
        <f t="shared" si="58"/>
        <v>0</v>
      </c>
      <c r="O256">
        <v>0</v>
      </c>
      <c r="P256">
        <f t="shared" si="59"/>
        <v>0</v>
      </c>
      <c r="Q256">
        <f t="shared" si="75"/>
        <v>0</v>
      </c>
      <c r="R256">
        <f t="shared" si="60"/>
        <v>2</v>
      </c>
      <c r="S256">
        <f t="shared" si="61"/>
        <v>0</v>
      </c>
      <c r="T256">
        <v>2</v>
      </c>
      <c r="U256">
        <f t="shared" si="62"/>
        <v>0</v>
      </c>
      <c r="V256">
        <f t="shared" si="63"/>
        <v>0</v>
      </c>
      <c r="W256">
        <f t="shared" si="64"/>
        <v>0</v>
      </c>
      <c r="X256">
        <f t="shared" si="65"/>
        <v>0</v>
      </c>
      <c r="Y256">
        <f t="shared" si="66"/>
        <v>7</v>
      </c>
      <c r="Z256">
        <v>5</v>
      </c>
      <c r="AA256">
        <f t="shared" si="67"/>
        <v>1</v>
      </c>
      <c r="AB256">
        <f t="shared" si="68"/>
        <v>0</v>
      </c>
      <c r="AC256">
        <f t="shared" si="69"/>
        <v>1</v>
      </c>
      <c r="AD256">
        <f t="shared" si="70"/>
        <v>0</v>
      </c>
      <c r="AE256">
        <f t="shared" si="71"/>
        <v>0</v>
      </c>
      <c r="AF256">
        <f t="shared" si="72"/>
        <v>0</v>
      </c>
      <c r="AG256">
        <f t="shared" si="73"/>
        <v>0</v>
      </c>
      <c r="AH256">
        <f t="shared" si="74"/>
        <v>0</v>
      </c>
      <c r="AI256" t="s">
        <v>366</v>
      </c>
      <c r="AJ256" t="s">
        <v>250</v>
      </c>
      <c r="AM256" t="s">
        <v>2891</v>
      </c>
      <c r="AN256" t="s">
        <v>2892</v>
      </c>
      <c r="AO256" t="s">
        <v>686</v>
      </c>
      <c r="AP256" t="s">
        <v>2893</v>
      </c>
      <c r="AQ256" t="s">
        <v>1670</v>
      </c>
      <c r="AR256" t="s">
        <v>2894</v>
      </c>
      <c r="AS256" t="s">
        <v>2895</v>
      </c>
      <c r="AT256" t="s">
        <v>2896</v>
      </c>
      <c r="CR256" t="s">
        <v>274</v>
      </c>
      <c r="CS256" t="s">
        <v>274</v>
      </c>
      <c r="CT256" t="s">
        <v>274</v>
      </c>
      <c r="CU256" t="s">
        <v>274</v>
      </c>
      <c r="CV256" t="s">
        <v>274</v>
      </c>
      <c r="CW256" t="s">
        <v>274</v>
      </c>
      <c r="CX256" t="s">
        <v>492</v>
      </c>
      <c r="CY256" t="s">
        <v>374</v>
      </c>
      <c r="EW256">
        <v>1</v>
      </c>
      <c r="EX256" t="s">
        <v>258</v>
      </c>
      <c r="FR256" t="s">
        <v>406</v>
      </c>
      <c r="GL256" t="s">
        <v>302</v>
      </c>
      <c r="HF256" t="s">
        <v>332</v>
      </c>
      <c r="HZ256" t="s">
        <v>2897</v>
      </c>
    </row>
    <row r="257" spans="1:239" hidden="1" x14ac:dyDescent="0.3">
      <c r="A257">
        <v>867236</v>
      </c>
      <c r="B257" t="s">
        <v>2898</v>
      </c>
      <c r="D257">
        <v>1</v>
      </c>
      <c r="E257" t="s">
        <v>3307</v>
      </c>
      <c r="F257">
        <v>2</v>
      </c>
      <c r="G257">
        <v>0</v>
      </c>
      <c r="H257">
        <v>0</v>
      </c>
      <c r="I257">
        <v>2014</v>
      </c>
      <c r="J257" s="3">
        <v>1.27</v>
      </c>
      <c r="K257" s="3">
        <v>1.4</v>
      </c>
      <c r="L257">
        <f t="shared" si="57"/>
        <v>2</v>
      </c>
      <c r="M257">
        <v>2016</v>
      </c>
      <c r="N257">
        <f t="shared" si="58"/>
        <v>0</v>
      </c>
      <c r="O257">
        <v>0</v>
      </c>
      <c r="P257">
        <f t="shared" si="59"/>
        <v>0</v>
      </c>
      <c r="Q257">
        <f t="shared" si="75"/>
        <v>0</v>
      </c>
      <c r="R257">
        <f t="shared" si="60"/>
        <v>0</v>
      </c>
      <c r="S257">
        <f t="shared" si="61"/>
        <v>0</v>
      </c>
      <c r="T257">
        <v>0</v>
      </c>
      <c r="U257">
        <f t="shared" si="62"/>
        <v>0</v>
      </c>
      <c r="V257">
        <f t="shared" si="63"/>
        <v>0</v>
      </c>
      <c r="W257">
        <f t="shared" si="64"/>
        <v>0</v>
      </c>
      <c r="X257">
        <f t="shared" si="65"/>
        <v>1</v>
      </c>
      <c r="Y257">
        <f t="shared" si="66"/>
        <v>0</v>
      </c>
      <c r="Z257">
        <v>1</v>
      </c>
      <c r="AA257">
        <f t="shared" si="67"/>
        <v>0</v>
      </c>
      <c r="AB257">
        <f t="shared" si="68"/>
        <v>0</v>
      </c>
      <c r="AC257">
        <f t="shared" si="69"/>
        <v>0</v>
      </c>
      <c r="AD257">
        <f t="shared" si="70"/>
        <v>0</v>
      </c>
      <c r="AE257">
        <f t="shared" si="71"/>
        <v>1</v>
      </c>
      <c r="AF257">
        <f t="shared" si="72"/>
        <v>0</v>
      </c>
      <c r="AG257">
        <f t="shared" si="73"/>
        <v>0</v>
      </c>
      <c r="AH257">
        <f t="shared" si="74"/>
        <v>0</v>
      </c>
      <c r="AI257" t="s">
        <v>659</v>
      </c>
      <c r="AM257" t="s">
        <v>2899</v>
      </c>
      <c r="CR257" t="s">
        <v>664</v>
      </c>
      <c r="EW257">
        <v>1</v>
      </c>
      <c r="EX257" t="s">
        <v>277</v>
      </c>
      <c r="FR257" t="s">
        <v>326</v>
      </c>
      <c r="GL257" t="s">
        <v>262</v>
      </c>
      <c r="HF257" s="5">
        <v>42401</v>
      </c>
      <c r="HZ257" t="s">
        <v>2899</v>
      </c>
    </row>
    <row r="258" spans="1:239" hidden="1" x14ac:dyDescent="0.3">
      <c r="A258">
        <v>394654</v>
      </c>
      <c r="B258" t="s">
        <v>2900</v>
      </c>
      <c r="C258">
        <v>1</v>
      </c>
      <c r="E258" t="s">
        <v>3305</v>
      </c>
      <c r="F258">
        <v>2</v>
      </c>
      <c r="G258">
        <v>2</v>
      </c>
      <c r="H258">
        <v>0</v>
      </c>
      <c r="I258">
        <v>2015</v>
      </c>
      <c r="J258" s="3">
        <v>23.86</v>
      </c>
      <c r="K258" s="3">
        <v>26.25</v>
      </c>
      <c r="L258">
        <f t="shared" ref="L258:L321" si="76">M258-I258</f>
        <v>0</v>
      </c>
      <c r="M258">
        <v>2015</v>
      </c>
      <c r="N258">
        <f>COUNTIFS(CR258:EV258,"=university")</f>
        <v>0</v>
      </c>
      <c r="O258">
        <v>0</v>
      </c>
      <c r="P258">
        <f>COUNTIFS(CR258:EV258,"=*government**")</f>
        <v>1</v>
      </c>
      <c r="Q258">
        <f>COUNTIFS(AN258:CQ258,"=*European Innovation Council*")</f>
        <v>1</v>
      </c>
      <c r="R258">
        <f>COUNTIF(CR258:EV258,"*angel*")</f>
        <v>1</v>
      </c>
      <c r="S258">
        <f>COUNTIF(CR258:EV258,"*family_office*")</f>
        <v>0</v>
      </c>
      <c r="T258">
        <v>1</v>
      </c>
      <c r="U258">
        <f>COUNTIF(CR258:EV258,"*accelerator*")</f>
        <v>0</v>
      </c>
      <c r="V258">
        <f>COUNTIF(CR258:EV258,"*corporate*")</f>
        <v>0</v>
      </c>
      <c r="W258">
        <f t="shared" ref="W258:W321" si="77">COUNTIF(CQ258:EU258,"*investment_fund*")</f>
        <v>0</v>
      </c>
      <c r="X258">
        <f>COUNTIF(CR258:EV258,"*crowdfunding*")</f>
        <v>0</v>
      </c>
      <c r="Y258">
        <f>COUNTIF(CR258:EV258,"*venture_capital*")</f>
        <v>6</v>
      </c>
      <c r="Z258">
        <v>4</v>
      </c>
      <c r="AA258">
        <f t="shared" ref="AA258:AA321" si="78">COUNTIFS(AI258:AL258,"=Venture Capital")</f>
        <v>1</v>
      </c>
      <c r="AB258">
        <f t="shared" ref="AB258:AB321" si="79">COUNTIFS(AI258:AL258,"=accelerator")</f>
        <v>0</v>
      </c>
      <c r="AC258">
        <f t="shared" ref="AC258:AC321" si="80">COUNTIFS(AI258:AL258,"=Angel")</f>
        <v>0</v>
      </c>
      <c r="AD258">
        <f t="shared" ref="AD258:AD321" si="81">COUNTIFS(AI258:AL258,"=bootstrapped")</f>
        <v>0</v>
      </c>
      <c r="AE258">
        <f t="shared" ref="AE258:AE321" si="82">COUNTIFS(AI258:AL258,"=Crowdfunded")</f>
        <v>0</v>
      </c>
      <c r="AF258">
        <f t="shared" ref="AF258:AF321" si="83">COUNTIFS(AI258:AL258,"=Private Equity")</f>
        <v>0</v>
      </c>
      <c r="AG258">
        <f t="shared" ref="AG258:AG321" si="84">COUNTIFS(AI258:AL258,"=Public")</f>
        <v>0</v>
      </c>
      <c r="AH258">
        <f t="shared" ref="AH258:AH321" si="85">COUNTIFS(AI258:AL258,"=Subsidiary")</f>
        <v>0</v>
      </c>
      <c r="AI258" t="s">
        <v>250</v>
      </c>
      <c r="AM258" t="s">
        <v>2901</v>
      </c>
      <c r="AN258" t="s">
        <v>2902</v>
      </c>
      <c r="AO258" t="s">
        <v>2903</v>
      </c>
      <c r="AP258" t="s">
        <v>294</v>
      </c>
      <c r="AQ258" t="s">
        <v>2904</v>
      </c>
      <c r="AR258" t="s">
        <v>335</v>
      </c>
      <c r="AS258" t="s">
        <v>473</v>
      </c>
      <c r="CR258" t="s">
        <v>492</v>
      </c>
      <c r="CS258" t="s">
        <v>274</v>
      </c>
      <c r="CT258" t="s">
        <v>274</v>
      </c>
      <c r="CU258" t="s">
        <v>298</v>
      </c>
      <c r="CV258" t="s">
        <v>274</v>
      </c>
      <c r="CW258" t="s">
        <v>299</v>
      </c>
      <c r="CX258" t="s">
        <v>274</v>
      </c>
      <c r="EW258">
        <v>5</v>
      </c>
      <c r="EX258" t="s">
        <v>258</v>
      </c>
      <c r="EY258" t="s">
        <v>347</v>
      </c>
      <c r="EZ258" t="s">
        <v>348</v>
      </c>
      <c r="FA258" t="s">
        <v>278</v>
      </c>
      <c r="FB258" t="s">
        <v>277</v>
      </c>
      <c r="FR258">
        <v>3</v>
      </c>
      <c r="FS258" t="s">
        <v>2905</v>
      </c>
      <c r="FT258">
        <v>10</v>
      </c>
      <c r="FU258" t="s">
        <v>2168</v>
      </c>
      <c r="FV258" t="s">
        <v>259</v>
      </c>
      <c r="GL258" t="s">
        <v>302</v>
      </c>
      <c r="GM258" t="s">
        <v>302</v>
      </c>
      <c r="GN258" t="s">
        <v>302</v>
      </c>
      <c r="GO258" t="s">
        <v>302</v>
      </c>
      <c r="GP258" t="s">
        <v>259</v>
      </c>
      <c r="HF258" t="s">
        <v>357</v>
      </c>
      <c r="HG258" s="5" t="s">
        <v>788</v>
      </c>
      <c r="HH258" s="5">
        <v>44287</v>
      </c>
      <c r="HI258" t="s">
        <v>331</v>
      </c>
      <c r="HJ258" t="s">
        <v>331</v>
      </c>
      <c r="HZ258" t="s">
        <v>2906</v>
      </c>
      <c r="IA258" t="s">
        <v>2907</v>
      </c>
      <c r="IB258" t="s">
        <v>2908</v>
      </c>
      <c r="IC258" t="s">
        <v>335</v>
      </c>
      <c r="ID258" t="s">
        <v>473</v>
      </c>
    </row>
    <row r="259" spans="1:239" hidden="1" x14ac:dyDescent="0.3">
      <c r="A259">
        <v>2422985</v>
      </c>
      <c r="B259" t="s">
        <v>2909</v>
      </c>
      <c r="D259">
        <v>1</v>
      </c>
      <c r="E259" t="s">
        <v>3306</v>
      </c>
      <c r="F259">
        <v>5</v>
      </c>
      <c r="G259">
        <v>2</v>
      </c>
      <c r="H259">
        <v>0</v>
      </c>
      <c r="I259">
        <v>2018</v>
      </c>
      <c r="J259" s="3">
        <v>5.55</v>
      </c>
      <c r="K259" s="3">
        <v>6.11</v>
      </c>
      <c r="L259">
        <f t="shared" si="76"/>
        <v>3</v>
      </c>
      <c r="M259">
        <v>2021</v>
      </c>
      <c r="N259">
        <f>COUNTIFS(CR259:EV259,"=university")</f>
        <v>0</v>
      </c>
      <c r="O259">
        <v>0</v>
      </c>
      <c r="P259">
        <f>COUNTIFS(CR259:EV259,"=*government**")</f>
        <v>0</v>
      </c>
      <c r="Q259">
        <f t="shared" ref="Q259:Q321" si="86">COUNTIFS(AM259:CQ259,"=*European Innovation Council*")</f>
        <v>0</v>
      </c>
      <c r="R259">
        <f>COUNTIF(CR259:EV259,"*angel*")</f>
        <v>2</v>
      </c>
      <c r="S259">
        <f>COUNTIF(CR259:EV259,"*family_office*")</f>
        <v>0</v>
      </c>
      <c r="T259">
        <v>2</v>
      </c>
      <c r="U259">
        <f>COUNTIF(CR259:EV259,"*accelerator*")</f>
        <v>0</v>
      </c>
      <c r="V259">
        <f>COUNTIF(CR259:EV259,"*corporate*")</f>
        <v>0</v>
      </c>
      <c r="W259">
        <f t="shared" si="77"/>
        <v>0</v>
      </c>
      <c r="X259">
        <f>COUNTIF(CR259:EV259,"*crowdfunding*")</f>
        <v>0</v>
      </c>
      <c r="Y259">
        <f>COUNTIF(CR259:EV259,"*venture_capital*")</f>
        <v>6</v>
      </c>
      <c r="Z259">
        <v>6</v>
      </c>
      <c r="AA259">
        <f t="shared" si="78"/>
        <v>1</v>
      </c>
      <c r="AB259">
        <f t="shared" si="79"/>
        <v>0</v>
      </c>
      <c r="AC259">
        <f t="shared" si="80"/>
        <v>1</v>
      </c>
      <c r="AD259">
        <f t="shared" si="81"/>
        <v>0</v>
      </c>
      <c r="AE259">
        <f t="shared" si="82"/>
        <v>0</v>
      </c>
      <c r="AF259">
        <f t="shared" si="83"/>
        <v>0</v>
      </c>
      <c r="AG259">
        <f t="shared" si="84"/>
        <v>0</v>
      </c>
      <c r="AH259">
        <f t="shared" si="85"/>
        <v>0</v>
      </c>
      <c r="AI259" t="s">
        <v>366</v>
      </c>
      <c r="AJ259" t="s">
        <v>250</v>
      </c>
      <c r="AM259" t="s">
        <v>841</v>
      </c>
      <c r="AN259" t="s">
        <v>844</v>
      </c>
      <c r="AO259" t="s">
        <v>847</v>
      </c>
      <c r="AP259" t="s">
        <v>1307</v>
      </c>
      <c r="AQ259" t="s">
        <v>2910</v>
      </c>
      <c r="AR259" t="s">
        <v>648</v>
      </c>
      <c r="AS259" t="s">
        <v>1513</v>
      </c>
      <c r="AT259" t="s">
        <v>2911</v>
      </c>
      <c r="CR259" t="s">
        <v>274</v>
      </c>
      <c r="CS259" t="s">
        <v>275</v>
      </c>
      <c r="CT259" t="s">
        <v>274</v>
      </c>
      <c r="CU259" t="s">
        <v>274</v>
      </c>
      <c r="CV259" t="s">
        <v>374</v>
      </c>
      <c r="CW259" t="s">
        <v>274</v>
      </c>
      <c r="CX259" t="s">
        <v>274</v>
      </c>
      <c r="CY259" t="s">
        <v>274</v>
      </c>
      <c r="EW259">
        <v>3</v>
      </c>
      <c r="EX259" t="s">
        <v>258</v>
      </c>
      <c r="EY259" t="s">
        <v>258</v>
      </c>
      <c r="EZ259" t="s">
        <v>347</v>
      </c>
      <c r="FR259" t="s">
        <v>259</v>
      </c>
      <c r="FS259" t="s">
        <v>259</v>
      </c>
      <c r="FT259" t="s">
        <v>2912</v>
      </c>
      <c r="GL259" t="s">
        <v>259</v>
      </c>
      <c r="GM259" t="s">
        <v>259</v>
      </c>
      <c r="GN259" t="s">
        <v>262</v>
      </c>
      <c r="HF259" s="5">
        <v>43160</v>
      </c>
      <c r="HG259" s="5">
        <v>43770</v>
      </c>
      <c r="HH259" s="5" t="s">
        <v>754</v>
      </c>
      <c r="HZ259" t="s">
        <v>2913</v>
      </c>
      <c r="IA259" t="s">
        <v>2914</v>
      </c>
      <c r="IB259" t="s">
        <v>2915</v>
      </c>
    </row>
    <row r="260" spans="1:239" hidden="1" x14ac:dyDescent="0.3">
      <c r="A260">
        <v>3051308</v>
      </c>
      <c r="B260" t="s">
        <v>2916</v>
      </c>
      <c r="D260">
        <v>1</v>
      </c>
      <c r="E260" t="s">
        <v>3304</v>
      </c>
      <c r="F260">
        <v>3</v>
      </c>
      <c r="G260">
        <v>3</v>
      </c>
      <c r="H260">
        <v>2</v>
      </c>
      <c r="I260">
        <v>2019</v>
      </c>
      <c r="J260" s="3">
        <v>1.8</v>
      </c>
      <c r="K260" s="3">
        <v>1.98</v>
      </c>
      <c r="L260">
        <f t="shared" si="76"/>
        <v>3</v>
      </c>
      <c r="M260">
        <v>2022</v>
      </c>
      <c r="N260">
        <f>COUNTIFS(CR260:EV260,"=university")</f>
        <v>0</v>
      </c>
      <c r="O260">
        <v>0</v>
      </c>
      <c r="P260">
        <f>COUNTIFS(CR260:EV260,"=*government**")</f>
        <v>0</v>
      </c>
      <c r="Q260">
        <f t="shared" si="86"/>
        <v>0</v>
      </c>
      <c r="R260">
        <f>COUNTIF(CR260:EV260,"*angel*")</f>
        <v>0</v>
      </c>
      <c r="S260">
        <f>COUNTIF(CR260:EV260,"*family_office*")</f>
        <v>0</v>
      </c>
      <c r="T260">
        <v>0</v>
      </c>
      <c r="U260">
        <f>COUNTIF(CR260:EV260,"*accelerator*")</f>
        <v>1</v>
      </c>
      <c r="V260">
        <f>COUNTIF(CR260:EV260,"*corporate*")</f>
        <v>0</v>
      </c>
      <c r="W260">
        <f t="shared" si="77"/>
        <v>0</v>
      </c>
      <c r="X260">
        <f>COUNTIF(CR260:EV260,"*crowdfunding*")</f>
        <v>0</v>
      </c>
      <c r="Y260">
        <f>COUNTIF(CR260:EV260,"*venture_capital*")</f>
        <v>1</v>
      </c>
      <c r="Z260">
        <v>1</v>
      </c>
      <c r="AA260">
        <f t="shared" si="78"/>
        <v>1</v>
      </c>
      <c r="AB260">
        <f t="shared" si="79"/>
        <v>0</v>
      </c>
      <c r="AC260">
        <f t="shared" si="80"/>
        <v>0</v>
      </c>
      <c r="AD260">
        <f t="shared" si="81"/>
        <v>0</v>
      </c>
      <c r="AE260">
        <f t="shared" si="82"/>
        <v>0</v>
      </c>
      <c r="AF260">
        <f t="shared" si="83"/>
        <v>0</v>
      </c>
      <c r="AG260">
        <f t="shared" si="84"/>
        <v>0</v>
      </c>
      <c r="AH260">
        <f t="shared" si="85"/>
        <v>0</v>
      </c>
      <c r="AI260" t="s">
        <v>250</v>
      </c>
      <c r="AM260" t="s">
        <v>2917</v>
      </c>
      <c r="AN260" t="s">
        <v>645</v>
      </c>
      <c r="CR260" t="s">
        <v>274</v>
      </c>
      <c r="CS260" t="s">
        <v>292</v>
      </c>
      <c r="EW260">
        <v>1</v>
      </c>
      <c r="EX260" t="s">
        <v>258</v>
      </c>
      <c r="FR260" t="s">
        <v>261</v>
      </c>
      <c r="GL260" t="s">
        <v>263</v>
      </c>
      <c r="HF260" t="s">
        <v>304</v>
      </c>
      <c r="HZ260" t="s">
        <v>2917</v>
      </c>
    </row>
    <row r="261" spans="1:239" hidden="1" x14ac:dyDescent="0.3">
      <c r="A261">
        <v>874373</v>
      </c>
      <c r="B261" t="s">
        <v>2918</v>
      </c>
      <c r="D261">
        <v>1</v>
      </c>
      <c r="E261" t="s">
        <v>3304</v>
      </c>
      <c r="F261">
        <v>3</v>
      </c>
      <c r="G261">
        <v>0</v>
      </c>
      <c r="H261">
        <v>0</v>
      </c>
      <c r="I261">
        <v>2013</v>
      </c>
      <c r="J261" s="3">
        <v>16.53</v>
      </c>
      <c r="K261" s="3">
        <v>18.18</v>
      </c>
      <c r="L261">
        <f t="shared" si="76"/>
        <v>3</v>
      </c>
      <c r="M261">
        <v>2016</v>
      </c>
      <c r="N261">
        <f>COUNTIFS(CR261:EV261,"=university")</f>
        <v>0</v>
      </c>
      <c r="O261">
        <v>0</v>
      </c>
      <c r="P261">
        <f>COUNTIFS(CR261:EV261,"=*government**")</f>
        <v>0</v>
      </c>
      <c r="Q261">
        <f t="shared" si="86"/>
        <v>0</v>
      </c>
      <c r="R261">
        <f>COUNTIF(CR261:EV261,"*angel*")</f>
        <v>0</v>
      </c>
      <c r="S261">
        <f>COUNTIF(CR261:EV261,"*family_office*")</f>
        <v>0</v>
      </c>
      <c r="T261">
        <v>0</v>
      </c>
      <c r="U261">
        <f>COUNTIF(CR261:EV261,"*accelerator*")</f>
        <v>2</v>
      </c>
      <c r="V261">
        <f>COUNTIF(CR261:EV261,"*corporate*")</f>
        <v>0</v>
      </c>
      <c r="W261">
        <f t="shared" si="77"/>
        <v>0</v>
      </c>
      <c r="X261">
        <f>COUNTIF(CR261:EV261,"*crowdfunding*")</f>
        <v>0</v>
      </c>
      <c r="Y261">
        <f>COUNTIF(CR261:EV261,"*venture_capital*")</f>
        <v>6</v>
      </c>
      <c r="Z261">
        <v>6</v>
      </c>
      <c r="AA261">
        <f t="shared" si="78"/>
        <v>1</v>
      </c>
      <c r="AB261">
        <f t="shared" si="79"/>
        <v>1</v>
      </c>
      <c r="AC261">
        <f t="shared" si="80"/>
        <v>0</v>
      </c>
      <c r="AD261">
        <f t="shared" si="81"/>
        <v>0</v>
      </c>
      <c r="AE261">
        <f t="shared" si="82"/>
        <v>0</v>
      </c>
      <c r="AF261">
        <f t="shared" si="83"/>
        <v>0</v>
      </c>
      <c r="AG261">
        <f t="shared" si="84"/>
        <v>0</v>
      </c>
      <c r="AH261">
        <f t="shared" si="85"/>
        <v>0</v>
      </c>
      <c r="AI261" t="s">
        <v>250</v>
      </c>
      <c r="AJ261" t="s">
        <v>292</v>
      </c>
      <c r="AM261" t="s">
        <v>480</v>
      </c>
      <c r="AN261" t="s">
        <v>1480</v>
      </c>
      <c r="AO261" t="s">
        <v>1180</v>
      </c>
      <c r="AP261" t="s">
        <v>396</v>
      </c>
      <c r="AQ261" t="s">
        <v>2919</v>
      </c>
      <c r="AR261" t="s">
        <v>394</v>
      </c>
      <c r="AS261" t="s">
        <v>2081</v>
      </c>
      <c r="AT261" t="s">
        <v>2920</v>
      </c>
      <c r="AU261" t="s">
        <v>2921</v>
      </c>
      <c r="CR261" t="s">
        <v>292</v>
      </c>
      <c r="CS261" t="s">
        <v>292</v>
      </c>
      <c r="CT261" t="s">
        <v>274</v>
      </c>
      <c r="CU261" t="s">
        <v>274</v>
      </c>
      <c r="CV261" t="s">
        <v>274</v>
      </c>
      <c r="CW261" t="s">
        <v>274</v>
      </c>
      <c r="CX261" t="s">
        <v>274</v>
      </c>
      <c r="CY261" t="s">
        <v>274</v>
      </c>
      <c r="CZ261" t="s">
        <v>1796</v>
      </c>
      <c r="EW261">
        <v>6</v>
      </c>
      <c r="EX261" t="s">
        <v>278</v>
      </c>
      <c r="EY261" t="s">
        <v>258</v>
      </c>
      <c r="EZ261" t="s">
        <v>258</v>
      </c>
      <c r="FA261" t="s">
        <v>259</v>
      </c>
      <c r="FB261" t="s">
        <v>347</v>
      </c>
      <c r="FC261" t="s">
        <v>277</v>
      </c>
      <c r="FR261" t="s">
        <v>259</v>
      </c>
      <c r="FS261" t="s">
        <v>869</v>
      </c>
      <c r="FT261" t="s">
        <v>1739</v>
      </c>
      <c r="FU261" t="s">
        <v>259</v>
      </c>
      <c r="FV261" t="s">
        <v>768</v>
      </c>
      <c r="FW261" t="s">
        <v>2779</v>
      </c>
      <c r="GL261" t="s">
        <v>259</v>
      </c>
      <c r="GM261" t="s">
        <v>263</v>
      </c>
      <c r="GN261" t="s">
        <v>263</v>
      </c>
      <c r="GO261" t="s">
        <v>259</v>
      </c>
      <c r="GP261" t="s">
        <v>263</v>
      </c>
      <c r="GQ261" t="s">
        <v>262</v>
      </c>
      <c r="HF261" s="5">
        <v>41944</v>
      </c>
      <c r="HG261" t="s">
        <v>709</v>
      </c>
      <c r="HH261" t="s">
        <v>894</v>
      </c>
      <c r="HI261" t="s">
        <v>428</v>
      </c>
      <c r="HJ261" t="s">
        <v>611</v>
      </c>
      <c r="HK261" s="5">
        <v>44136</v>
      </c>
      <c r="HZ261" t="s">
        <v>259</v>
      </c>
      <c r="IA261" t="s">
        <v>1180</v>
      </c>
      <c r="IB261" t="s">
        <v>2922</v>
      </c>
      <c r="IC261" t="s">
        <v>394</v>
      </c>
      <c r="ID261" t="s">
        <v>2923</v>
      </c>
      <c r="IE261" t="s">
        <v>2924</v>
      </c>
    </row>
    <row r="262" spans="1:239" hidden="1" x14ac:dyDescent="0.3">
      <c r="A262">
        <v>4163103</v>
      </c>
      <c r="B262" t="s">
        <v>2925</v>
      </c>
      <c r="D262">
        <v>1</v>
      </c>
      <c r="E262" t="s">
        <v>3312</v>
      </c>
      <c r="F262">
        <v>1</v>
      </c>
      <c r="G262">
        <v>1</v>
      </c>
      <c r="H262">
        <v>0</v>
      </c>
      <c r="I262">
        <v>2021</v>
      </c>
      <c r="J262" s="3">
        <v>4.0999999999999996</v>
      </c>
      <c r="K262" s="3">
        <v>4.51</v>
      </c>
      <c r="L262">
        <f t="shared" si="76"/>
        <v>2</v>
      </c>
      <c r="M262">
        <v>2023</v>
      </c>
      <c r="N262">
        <f>COUNTIFS(CU262:EV262,"=university")</f>
        <v>0</v>
      </c>
      <c r="O262">
        <v>1</v>
      </c>
      <c r="P262">
        <f>COUNTIFS(CU262:EV262,"=*government**")</f>
        <v>0</v>
      </c>
      <c r="Q262">
        <f>COUNTIFS(AP262:CT262,"=*European Innovation Council*")</f>
        <v>0</v>
      </c>
      <c r="R262">
        <f>COUNTIF(CU262:EV262,"*angel*")</f>
        <v>0</v>
      </c>
      <c r="S262">
        <f>COUNTIF(CU262:EV262,"*family_office*")</f>
        <v>0</v>
      </c>
      <c r="T262">
        <v>0</v>
      </c>
      <c r="U262">
        <f>COUNTIF(CU262:EV262,"*accelerator*")</f>
        <v>1</v>
      </c>
      <c r="V262">
        <f>COUNTIF(CU262:EV262,"*corporate*")</f>
        <v>2</v>
      </c>
      <c r="W262">
        <f t="shared" si="77"/>
        <v>0</v>
      </c>
      <c r="X262">
        <f>COUNTIF(CU262:EV262,"*crowdfunding*")</f>
        <v>0</v>
      </c>
      <c r="Y262">
        <f>COUNTIF(CU262:EV262,"*venture_capital*")</f>
        <v>4</v>
      </c>
      <c r="Z262">
        <v>5</v>
      </c>
      <c r="AA262">
        <f t="shared" si="78"/>
        <v>1</v>
      </c>
      <c r="AB262">
        <f t="shared" si="79"/>
        <v>1</v>
      </c>
      <c r="AC262">
        <f t="shared" si="80"/>
        <v>0</v>
      </c>
      <c r="AD262">
        <f t="shared" si="81"/>
        <v>0</v>
      </c>
      <c r="AE262">
        <f t="shared" si="82"/>
        <v>0</v>
      </c>
      <c r="AF262">
        <f t="shared" si="83"/>
        <v>0</v>
      </c>
      <c r="AG262">
        <f t="shared" si="84"/>
        <v>0</v>
      </c>
      <c r="AH262">
        <f t="shared" si="85"/>
        <v>0</v>
      </c>
      <c r="AI262" t="s">
        <v>250</v>
      </c>
      <c r="AJ262" t="s">
        <v>292</v>
      </c>
      <c r="AM262" t="s">
        <v>877</v>
      </c>
      <c r="AN262" t="s">
        <v>881</v>
      </c>
      <c r="AO262" t="s">
        <v>569</v>
      </c>
      <c r="AP262" t="s">
        <v>1361</v>
      </c>
      <c r="AQ262" t="s">
        <v>1514</v>
      </c>
      <c r="AR262" t="s">
        <v>1750</v>
      </c>
      <c r="AS262" t="s">
        <v>883</v>
      </c>
      <c r="AT262" t="s">
        <v>2926</v>
      </c>
      <c r="AU262" t="s">
        <v>2927</v>
      </c>
      <c r="AV262" t="s">
        <v>2928</v>
      </c>
      <c r="CR262" t="s">
        <v>274</v>
      </c>
      <c r="CS262" t="s">
        <v>292</v>
      </c>
      <c r="CT262" t="s">
        <v>474</v>
      </c>
      <c r="CU262" t="s">
        <v>292</v>
      </c>
      <c r="CV262" t="s">
        <v>273</v>
      </c>
      <c r="CW262" t="s">
        <v>324</v>
      </c>
      <c r="CX262" t="s">
        <v>274</v>
      </c>
      <c r="CY262" t="s">
        <v>274</v>
      </c>
      <c r="CZ262" t="s">
        <v>324</v>
      </c>
      <c r="DA262" t="s">
        <v>274</v>
      </c>
      <c r="EW262">
        <v>2</v>
      </c>
      <c r="EX262" t="s">
        <v>300</v>
      </c>
      <c r="EY262" t="s">
        <v>258</v>
      </c>
      <c r="FR262" t="s">
        <v>259</v>
      </c>
      <c r="FS262" t="s">
        <v>1752</v>
      </c>
      <c r="GL262" t="s">
        <v>259</v>
      </c>
      <c r="GM262" t="s">
        <v>302</v>
      </c>
      <c r="HF262" t="s">
        <v>360</v>
      </c>
      <c r="HG262" t="s">
        <v>1212</v>
      </c>
      <c r="HZ262" t="s">
        <v>1361</v>
      </c>
      <c r="IA262" t="s">
        <v>2929</v>
      </c>
    </row>
    <row r="263" spans="1:239" hidden="1" x14ac:dyDescent="0.3">
      <c r="A263">
        <v>1513025</v>
      </c>
      <c r="B263" t="s">
        <v>2930</v>
      </c>
      <c r="D263">
        <v>1</v>
      </c>
      <c r="E263" t="s">
        <v>3306</v>
      </c>
      <c r="F263">
        <v>2</v>
      </c>
      <c r="G263">
        <v>0</v>
      </c>
      <c r="H263">
        <v>0</v>
      </c>
      <c r="I263">
        <v>2015</v>
      </c>
      <c r="J263" s="3">
        <v>2</v>
      </c>
      <c r="K263" s="3">
        <v>2.2000000000000002</v>
      </c>
      <c r="L263">
        <f t="shared" si="76"/>
        <v>2</v>
      </c>
      <c r="M263">
        <v>2017</v>
      </c>
      <c r="N263">
        <f>COUNTIFS(CS263:EV263,"=university")</f>
        <v>0</v>
      </c>
      <c r="O263">
        <v>1</v>
      </c>
      <c r="P263">
        <f>COUNTIFS(CS263:EV263,"=*government**")</f>
        <v>1</v>
      </c>
      <c r="Q263">
        <f>COUNTIFS(AN263:CQ263,"=*European Innovation Council*")</f>
        <v>0</v>
      </c>
      <c r="R263">
        <f>COUNTIF(CS263:EV263,"*angel*")</f>
        <v>0</v>
      </c>
      <c r="S263">
        <f>COUNTIF(CS263:EV263,"*family_office*")</f>
        <v>0</v>
      </c>
      <c r="T263">
        <v>0</v>
      </c>
      <c r="U263">
        <f>COUNTIF(CS263:EV263,"*accelerator*")</f>
        <v>1</v>
      </c>
      <c r="V263">
        <f>COUNTIF(CS263:EV263,"*corporate*")</f>
        <v>0</v>
      </c>
      <c r="W263">
        <f t="shared" si="77"/>
        <v>0</v>
      </c>
      <c r="X263">
        <f>COUNTIF(CS263:EV263,"*crowdfunding*")</f>
        <v>0</v>
      </c>
      <c r="Y263">
        <f>COUNTIF(CS263:EV263,"*venture_capital*")</f>
        <v>0</v>
      </c>
      <c r="Z263">
        <v>0</v>
      </c>
      <c r="AA263">
        <f t="shared" si="78"/>
        <v>1</v>
      </c>
      <c r="AB263">
        <f t="shared" si="79"/>
        <v>1</v>
      </c>
      <c r="AC263">
        <f t="shared" si="80"/>
        <v>0</v>
      </c>
      <c r="AD263">
        <f t="shared" si="81"/>
        <v>0</v>
      </c>
      <c r="AE263">
        <f t="shared" si="82"/>
        <v>0</v>
      </c>
      <c r="AF263">
        <f t="shared" si="83"/>
        <v>0</v>
      </c>
      <c r="AG263">
        <f t="shared" si="84"/>
        <v>0</v>
      </c>
      <c r="AH263">
        <f t="shared" si="85"/>
        <v>0</v>
      </c>
      <c r="AI263" t="s">
        <v>250</v>
      </c>
      <c r="AJ263" t="s">
        <v>292</v>
      </c>
      <c r="AM263" t="s">
        <v>1328</v>
      </c>
      <c r="AN263" t="s">
        <v>765</v>
      </c>
      <c r="AO263" t="s">
        <v>1015</v>
      </c>
      <c r="CR263" t="s">
        <v>292</v>
      </c>
      <c r="CS263" t="s">
        <v>292</v>
      </c>
      <c r="CT263" t="s">
        <v>299</v>
      </c>
      <c r="EW263">
        <v>2</v>
      </c>
      <c r="EX263" t="s">
        <v>258</v>
      </c>
      <c r="EY263" t="s">
        <v>258</v>
      </c>
      <c r="FR263" t="s">
        <v>753</v>
      </c>
      <c r="FS263" t="s">
        <v>439</v>
      </c>
      <c r="GL263" t="s">
        <v>302</v>
      </c>
      <c r="GM263" t="s">
        <v>302</v>
      </c>
      <c r="HF263" t="s">
        <v>527</v>
      </c>
      <c r="HG263" t="s">
        <v>1024</v>
      </c>
      <c r="HZ263" t="s">
        <v>765</v>
      </c>
      <c r="IA263" t="s">
        <v>1015</v>
      </c>
    </row>
    <row r="264" spans="1:239" hidden="1" x14ac:dyDescent="0.3">
      <c r="A264">
        <v>30901</v>
      </c>
      <c r="B264" t="s">
        <v>2931</v>
      </c>
      <c r="D264">
        <v>1</v>
      </c>
      <c r="E264" t="s">
        <v>3314</v>
      </c>
      <c r="F264">
        <v>1</v>
      </c>
      <c r="G264">
        <v>0</v>
      </c>
      <c r="H264">
        <v>0</v>
      </c>
      <c r="I264">
        <v>2014</v>
      </c>
      <c r="J264" s="3">
        <v>1.23</v>
      </c>
      <c r="K264" s="3">
        <v>1.35</v>
      </c>
      <c r="L264">
        <f t="shared" si="76"/>
        <v>0</v>
      </c>
      <c r="M264">
        <v>2014</v>
      </c>
      <c r="N264">
        <f>COUNTIFS(CR264:EV264,"=university")</f>
        <v>0</v>
      </c>
      <c r="O264">
        <v>1</v>
      </c>
      <c r="P264">
        <f>COUNTIFS(CR264:EV264,"=*government**")</f>
        <v>0</v>
      </c>
      <c r="Q264">
        <f>COUNTIFS(AM264:CQ264,"=*European Innovation Council*")</f>
        <v>0</v>
      </c>
      <c r="R264">
        <f>COUNTIF(CR264:EV264,"*angel*")</f>
        <v>0</v>
      </c>
      <c r="S264">
        <f>COUNTIF(CR264:EV264,"*family_office*")</f>
        <v>0</v>
      </c>
      <c r="T264">
        <v>0</v>
      </c>
      <c r="U264">
        <f>COUNTIF(CR264:EV264,"*accelerator*")</f>
        <v>1</v>
      </c>
      <c r="V264">
        <f>COUNTIF(CR264:EV264,"*corporate*")</f>
        <v>0</v>
      </c>
      <c r="W264">
        <f t="shared" si="77"/>
        <v>0</v>
      </c>
      <c r="X264">
        <f>COUNTIF(CR264:EV264,"*crowdfunding*")</f>
        <v>0</v>
      </c>
      <c r="Y264">
        <f>COUNTIF(CR264:EV264,"*venture_capital*")</f>
        <v>1</v>
      </c>
      <c r="Z264">
        <v>1</v>
      </c>
      <c r="AA264">
        <f t="shared" si="78"/>
        <v>1</v>
      </c>
      <c r="AB264">
        <f t="shared" si="79"/>
        <v>1</v>
      </c>
      <c r="AC264">
        <f t="shared" si="80"/>
        <v>0</v>
      </c>
      <c r="AD264">
        <f t="shared" si="81"/>
        <v>0</v>
      </c>
      <c r="AE264">
        <f t="shared" si="82"/>
        <v>0</v>
      </c>
      <c r="AF264">
        <f t="shared" si="83"/>
        <v>0</v>
      </c>
      <c r="AG264">
        <f t="shared" si="84"/>
        <v>0</v>
      </c>
      <c r="AH264">
        <f t="shared" si="85"/>
        <v>0</v>
      </c>
      <c r="AI264" t="s">
        <v>250</v>
      </c>
      <c r="AJ264" t="s">
        <v>292</v>
      </c>
      <c r="AM264" t="s">
        <v>765</v>
      </c>
      <c r="AN264" t="s">
        <v>2932</v>
      </c>
      <c r="CR264" t="s">
        <v>292</v>
      </c>
      <c r="CS264" t="s">
        <v>274</v>
      </c>
      <c r="EW264">
        <v>2</v>
      </c>
      <c r="EX264" t="s">
        <v>258</v>
      </c>
      <c r="EY264" t="s">
        <v>258</v>
      </c>
      <c r="FR264" t="s">
        <v>282</v>
      </c>
      <c r="FS264" t="s">
        <v>281</v>
      </c>
      <c r="GL264" t="s">
        <v>262</v>
      </c>
      <c r="GM264" t="s">
        <v>302</v>
      </c>
      <c r="HF264" t="s">
        <v>2933</v>
      </c>
      <c r="HG264" t="s">
        <v>2119</v>
      </c>
      <c r="HZ264" t="s">
        <v>2932</v>
      </c>
      <c r="IA264" t="s">
        <v>765</v>
      </c>
    </row>
    <row r="265" spans="1:239" hidden="1" x14ac:dyDescent="0.3">
      <c r="A265">
        <v>3160640</v>
      </c>
      <c r="B265" t="s">
        <v>2934</v>
      </c>
      <c r="D265">
        <v>1</v>
      </c>
      <c r="E265" t="s">
        <v>3305</v>
      </c>
      <c r="F265">
        <v>4</v>
      </c>
      <c r="G265">
        <v>0</v>
      </c>
      <c r="H265">
        <v>0</v>
      </c>
      <c r="I265">
        <v>2017</v>
      </c>
      <c r="J265" s="3">
        <v>14.4</v>
      </c>
      <c r="K265" s="3">
        <v>15.84</v>
      </c>
      <c r="L265">
        <f t="shared" si="76"/>
        <v>3</v>
      </c>
      <c r="M265">
        <v>2020</v>
      </c>
      <c r="N265">
        <f>COUNTIFS(CS265:EV265,"=university")</f>
        <v>0</v>
      </c>
      <c r="O265">
        <v>0</v>
      </c>
      <c r="P265">
        <f>COUNTIFS(CS265:EV265,"=*government**")</f>
        <v>0</v>
      </c>
      <c r="Q265">
        <f>COUNTIFS(AO265:CQ265,"=*European Innovation Council*")</f>
        <v>0</v>
      </c>
      <c r="R265">
        <f>COUNTIF(CS265:EV265,"*angel*")</f>
        <v>0</v>
      </c>
      <c r="S265">
        <f>COUNTIF(CS265:EV265,"*family_office*")</f>
        <v>0</v>
      </c>
      <c r="T265">
        <v>0</v>
      </c>
      <c r="U265">
        <f>COUNTIF(CS265:EV265,"*accelerator*")</f>
        <v>0</v>
      </c>
      <c r="V265">
        <f>COUNTIF(CS265:EV265,"*corporate*")</f>
        <v>0</v>
      </c>
      <c r="W265">
        <f t="shared" si="77"/>
        <v>0</v>
      </c>
      <c r="X265">
        <f>COUNTIF(CS265:EV265,"*crowdfunding*")</f>
        <v>0</v>
      </c>
      <c r="Y265">
        <f>COUNTIF(CS265:EV265,"*venture_capital*")</f>
        <v>4</v>
      </c>
      <c r="Z265">
        <v>4</v>
      </c>
      <c r="AA265">
        <f>COUNTIFS(AI265:AN265,"=Venture Capital")</f>
        <v>1</v>
      </c>
      <c r="AB265">
        <f>COUNTIFS(AI265:AN265,"=accelerator")</f>
        <v>0</v>
      </c>
      <c r="AC265">
        <f>COUNTIFS(AI265:AN265,"=Angel")</f>
        <v>0</v>
      </c>
      <c r="AD265">
        <f>COUNTIFS(AI265:AN265,"=bootstrapped")</f>
        <v>0</v>
      </c>
      <c r="AE265">
        <f>COUNTIFS(AI265:AN265,"=Crowdfunded")</f>
        <v>0</v>
      </c>
      <c r="AF265">
        <f>COUNTIFS(AI265:AN265,"=Private Equity")</f>
        <v>0</v>
      </c>
      <c r="AG265">
        <f>COUNTIFS(AI265:AN265,"=Public")</f>
        <v>0</v>
      </c>
      <c r="AH265">
        <f>COUNTIFS(AI265:AN265,"=Subsidiary")</f>
        <v>0</v>
      </c>
      <c r="AI265" t="s">
        <v>250</v>
      </c>
      <c r="AM265" t="s">
        <v>2306</v>
      </c>
      <c r="AN265" t="s">
        <v>295</v>
      </c>
      <c r="AO265" t="s">
        <v>2935</v>
      </c>
      <c r="AP265" t="s">
        <v>294</v>
      </c>
      <c r="AQ265" t="s">
        <v>343</v>
      </c>
      <c r="CR265" t="s">
        <v>292</v>
      </c>
      <c r="CS265" t="s">
        <v>274</v>
      </c>
      <c r="CT265" t="s">
        <v>274</v>
      </c>
      <c r="CU265" t="s">
        <v>298</v>
      </c>
      <c r="CV265" t="s">
        <v>274</v>
      </c>
      <c r="EW265">
        <v>3</v>
      </c>
      <c r="EX265" t="s">
        <v>258</v>
      </c>
      <c r="EY265" t="s">
        <v>258</v>
      </c>
      <c r="EZ265" t="s">
        <v>347</v>
      </c>
      <c r="FR265" t="s">
        <v>753</v>
      </c>
      <c r="FS265" t="s">
        <v>526</v>
      </c>
      <c r="FT265" t="s">
        <v>2103</v>
      </c>
      <c r="GL265" t="s">
        <v>302</v>
      </c>
      <c r="GM265" t="s">
        <v>302</v>
      </c>
      <c r="GN265" t="s">
        <v>302</v>
      </c>
      <c r="HF265" s="5" t="s">
        <v>330</v>
      </c>
      <c r="HG265" t="s">
        <v>754</v>
      </c>
      <c r="HH265" s="5">
        <v>44986</v>
      </c>
      <c r="HZ265" t="s">
        <v>259</v>
      </c>
      <c r="IA265" t="s">
        <v>2936</v>
      </c>
      <c r="IB265" t="s">
        <v>2937</v>
      </c>
    </row>
    <row r="266" spans="1:239" hidden="1" x14ac:dyDescent="0.3">
      <c r="A266">
        <v>977857</v>
      </c>
      <c r="B266" t="s">
        <v>2938</v>
      </c>
      <c r="D266">
        <v>1</v>
      </c>
      <c r="E266" t="s">
        <v>3307</v>
      </c>
      <c r="F266">
        <v>4</v>
      </c>
      <c r="G266">
        <v>4</v>
      </c>
      <c r="H266">
        <v>0</v>
      </c>
      <c r="I266">
        <v>2016</v>
      </c>
      <c r="J266" s="3">
        <v>1.75</v>
      </c>
      <c r="K266" s="3">
        <v>1.93</v>
      </c>
      <c r="L266">
        <f t="shared" si="76"/>
        <v>2</v>
      </c>
      <c r="M266">
        <v>2018</v>
      </c>
      <c r="N266">
        <f>COUNTIFS(CR266:EV266,"=university")</f>
        <v>0</v>
      </c>
      <c r="O266">
        <v>1</v>
      </c>
      <c r="P266">
        <f>COUNTIFS(CR266:EV266,"=*government**")</f>
        <v>0</v>
      </c>
      <c r="Q266">
        <f t="shared" si="86"/>
        <v>0</v>
      </c>
      <c r="R266">
        <f>COUNTIF(CR266:EV266,"*angel*")</f>
        <v>0</v>
      </c>
      <c r="S266">
        <f>COUNTIF(CR266:EV266,"*family_office*")</f>
        <v>1</v>
      </c>
      <c r="T266">
        <v>1</v>
      </c>
      <c r="U266">
        <f>COUNTIF(CR266:EV266,"*accelerator*")</f>
        <v>3</v>
      </c>
      <c r="V266">
        <f>COUNTIF(CR266:EV266,"*corporate*")</f>
        <v>0</v>
      </c>
      <c r="W266">
        <f t="shared" si="77"/>
        <v>2</v>
      </c>
      <c r="X266">
        <f>COUNTIF(CR266:EV266,"*crowdfunding*")</f>
        <v>1</v>
      </c>
      <c r="Y266">
        <f>COUNTIF(CR266:EV266,"*venture_capital*")</f>
        <v>2</v>
      </c>
      <c r="Z266">
        <v>4</v>
      </c>
      <c r="AA266">
        <f t="shared" si="78"/>
        <v>1</v>
      </c>
      <c r="AB266">
        <f t="shared" si="79"/>
        <v>1</v>
      </c>
      <c r="AC266">
        <f t="shared" si="80"/>
        <v>0</v>
      </c>
      <c r="AD266">
        <f t="shared" si="81"/>
        <v>0</v>
      </c>
      <c r="AE266">
        <f t="shared" si="82"/>
        <v>1</v>
      </c>
      <c r="AF266">
        <f t="shared" si="83"/>
        <v>0</v>
      </c>
      <c r="AG266">
        <f t="shared" si="84"/>
        <v>0</v>
      </c>
      <c r="AH266">
        <f t="shared" si="85"/>
        <v>0</v>
      </c>
      <c r="AI266" t="s">
        <v>250</v>
      </c>
      <c r="AJ266" t="s">
        <v>659</v>
      </c>
      <c r="AK266" t="s">
        <v>292</v>
      </c>
      <c r="AM266" t="s">
        <v>2939</v>
      </c>
      <c r="AN266" t="s">
        <v>2940</v>
      </c>
      <c r="AO266" t="s">
        <v>2296</v>
      </c>
      <c r="AP266" t="s">
        <v>2941</v>
      </c>
      <c r="AQ266" t="s">
        <v>673</v>
      </c>
      <c r="AR266" t="s">
        <v>384</v>
      </c>
      <c r="AS266" t="s">
        <v>821</v>
      </c>
      <c r="AT266" t="s">
        <v>2256</v>
      </c>
      <c r="AU266" t="s">
        <v>2942</v>
      </c>
      <c r="CR266" t="s">
        <v>292</v>
      </c>
      <c r="CS266" t="s">
        <v>256</v>
      </c>
      <c r="CT266" t="s">
        <v>1442</v>
      </c>
      <c r="CU266" t="s">
        <v>423</v>
      </c>
      <c r="CV266" t="s">
        <v>292</v>
      </c>
      <c r="CW266" t="s">
        <v>292</v>
      </c>
      <c r="CX266" t="s">
        <v>664</v>
      </c>
      <c r="CY266" t="s">
        <v>256</v>
      </c>
      <c r="CZ266" t="s">
        <v>274</v>
      </c>
      <c r="EW266">
        <v>4</v>
      </c>
      <c r="EX266" t="s">
        <v>300</v>
      </c>
      <c r="EY266" t="s">
        <v>258</v>
      </c>
      <c r="EZ266" t="s">
        <v>278</v>
      </c>
      <c r="FA266" t="s">
        <v>258</v>
      </c>
      <c r="FR266" t="s">
        <v>259</v>
      </c>
      <c r="FS266" t="s">
        <v>1661</v>
      </c>
      <c r="FT266" t="s">
        <v>904</v>
      </c>
      <c r="FU266">
        <v>1</v>
      </c>
      <c r="GL266" t="s">
        <v>259</v>
      </c>
      <c r="GM266" t="s">
        <v>302</v>
      </c>
      <c r="GN266" t="s">
        <v>302</v>
      </c>
      <c r="GO266" t="s">
        <v>302</v>
      </c>
      <c r="HF266" t="s">
        <v>376</v>
      </c>
      <c r="HG266" t="s">
        <v>428</v>
      </c>
      <c r="HH266" t="s">
        <v>542</v>
      </c>
      <c r="HI266" t="s">
        <v>747</v>
      </c>
      <c r="HZ266" t="s">
        <v>384</v>
      </c>
      <c r="IA266" t="s">
        <v>821</v>
      </c>
      <c r="IB266" t="s">
        <v>259</v>
      </c>
      <c r="IC266" t="s">
        <v>2943</v>
      </c>
    </row>
    <row r="267" spans="1:239" hidden="1" x14ac:dyDescent="0.3">
      <c r="A267">
        <v>1512048</v>
      </c>
      <c r="B267" t="s">
        <v>2944</v>
      </c>
      <c r="D267">
        <v>1</v>
      </c>
      <c r="E267" t="s">
        <v>3313</v>
      </c>
      <c r="F267">
        <v>2</v>
      </c>
      <c r="G267">
        <v>1</v>
      </c>
      <c r="H267">
        <v>0</v>
      </c>
      <c r="I267">
        <v>2018</v>
      </c>
      <c r="J267" s="3">
        <v>1.33</v>
      </c>
      <c r="K267" s="3">
        <v>1.46</v>
      </c>
      <c r="L267">
        <f>M267-I267</f>
        <v>1</v>
      </c>
      <c r="M267" s="4">
        <v>2019</v>
      </c>
      <c r="N267">
        <f>COUNTIFS(CS267:EV267,"=university")</f>
        <v>0</v>
      </c>
      <c r="O267">
        <v>1</v>
      </c>
      <c r="P267">
        <f>COUNTIFS(CS267:EV267,"=*government**")</f>
        <v>1</v>
      </c>
      <c r="Q267">
        <f>COUNTIFS(AN267:CQ267,"=*European Innovation Council*")</f>
        <v>1</v>
      </c>
      <c r="R267">
        <f>COUNTIF(CS267:EV267,"*angel*")</f>
        <v>0</v>
      </c>
      <c r="S267">
        <f>COUNTIF(CS267:EV267,"*family_office*")</f>
        <v>0</v>
      </c>
      <c r="T267">
        <v>0</v>
      </c>
      <c r="U267">
        <f>COUNTIF(CS267:EV267,"*accelerator*")</f>
        <v>1</v>
      </c>
      <c r="V267">
        <f>COUNTIF(CS267:EV267,"*corporate*")</f>
        <v>1</v>
      </c>
      <c r="W267">
        <f t="shared" si="77"/>
        <v>0</v>
      </c>
      <c r="X267">
        <f>COUNTIF(CS267:EV267,"*crowdfunding*")</f>
        <v>0</v>
      </c>
      <c r="Y267">
        <f>COUNTIF(CS267:EV267,"*venture_capital*")</f>
        <v>1</v>
      </c>
      <c r="Z267">
        <v>1</v>
      </c>
      <c r="AA267">
        <f t="shared" si="78"/>
        <v>0</v>
      </c>
      <c r="AB267">
        <f t="shared" si="79"/>
        <v>1</v>
      </c>
      <c r="AC267">
        <f t="shared" si="80"/>
        <v>0</v>
      </c>
      <c r="AD267">
        <f t="shared" si="81"/>
        <v>0</v>
      </c>
      <c r="AE267">
        <f t="shared" si="82"/>
        <v>0</v>
      </c>
      <c r="AF267">
        <f t="shared" si="83"/>
        <v>0</v>
      </c>
      <c r="AG267">
        <f t="shared" si="84"/>
        <v>0</v>
      </c>
      <c r="AH267">
        <f t="shared" si="85"/>
        <v>0</v>
      </c>
      <c r="AI267" t="s">
        <v>292</v>
      </c>
      <c r="AM267" t="s">
        <v>1176</v>
      </c>
      <c r="AN267" t="s">
        <v>582</v>
      </c>
      <c r="AO267" t="s">
        <v>581</v>
      </c>
      <c r="AP267" t="s">
        <v>335</v>
      </c>
      <c r="AQ267" t="s">
        <v>2945</v>
      </c>
      <c r="CR267" t="s">
        <v>274</v>
      </c>
      <c r="CS267" t="s">
        <v>274</v>
      </c>
      <c r="CT267" t="s">
        <v>292</v>
      </c>
      <c r="CU267" t="s">
        <v>299</v>
      </c>
      <c r="CV267" t="s">
        <v>324</v>
      </c>
      <c r="EW267">
        <v>5</v>
      </c>
      <c r="EX267" t="s">
        <v>278</v>
      </c>
      <c r="EY267" t="s">
        <v>278</v>
      </c>
      <c r="EZ267" t="s">
        <v>300</v>
      </c>
      <c r="FA267" t="s">
        <v>278</v>
      </c>
      <c r="FB267" t="s">
        <v>889</v>
      </c>
      <c r="FR267" t="s">
        <v>602</v>
      </c>
      <c r="FS267" t="s">
        <v>827</v>
      </c>
      <c r="FT267" t="s">
        <v>259</v>
      </c>
      <c r="FU267" t="s">
        <v>1972</v>
      </c>
      <c r="FV267" t="s">
        <v>259</v>
      </c>
      <c r="GL267" t="s">
        <v>587</v>
      </c>
      <c r="GM267" t="s">
        <v>302</v>
      </c>
      <c r="GN267" t="s">
        <v>259</v>
      </c>
      <c r="GO267" t="s">
        <v>302</v>
      </c>
      <c r="GP267" t="s">
        <v>259</v>
      </c>
      <c r="HF267" t="s">
        <v>788</v>
      </c>
      <c r="HG267" t="s">
        <v>328</v>
      </c>
      <c r="HH267" t="s">
        <v>328</v>
      </c>
      <c r="HI267" t="s">
        <v>329</v>
      </c>
      <c r="HJ267" t="s">
        <v>726</v>
      </c>
      <c r="HZ267" t="s">
        <v>582</v>
      </c>
      <c r="IA267" t="s">
        <v>259</v>
      </c>
      <c r="IB267" t="s">
        <v>581</v>
      </c>
      <c r="IC267" t="s">
        <v>335</v>
      </c>
      <c r="ID267" t="s">
        <v>2945</v>
      </c>
    </row>
    <row r="268" spans="1:239" hidden="1" x14ac:dyDescent="0.3">
      <c r="A268">
        <v>1486662</v>
      </c>
      <c r="B268" t="s">
        <v>2946</v>
      </c>
      <c r="C268">
        <v>1</v>
      </c>
      <c r="E268" t="s">
        <v>3304</v>
      </c>
      <c r="F268">
        <v>1</v>
      </c>
      <c r="G268">
        <v>0</v>
      </c>
      <c r="H268">
        <v>1</v>
      </c>
      <c r="I268">
        <v>2015</v>
      </c>
      <c r="J268" s="3">
        <v>4.01</v>
      </c>
      <c r="K268" s="3">
        <v>4.4000000000000004</v>
      </c>
      <c r="L268">
        <f>M268-I268</f>
        <v>3</v>
      </c>
      <c r="M268" s="4">
        <v>2018</v>
      </c>
      <c r="N268">
        <f>COUNTIFS(CR268:EV268,"=university")</f>
        <v>0</v>
      </c>
      <c r="O268">
        <v>0</v>
      </c>
      <c r="P268">
        <f>COUNTIFS(CR268:EV268,"=*government**")</f>
        <v>2</v>
      </c>
      <c r="Q268">
        <f t="shared" si="86"/>
        <v>0</v>
      </c>
      <c r="R268">
        <f>COUNTIF(CR268:EV268,"*angel*")</f>
        <v>0</v>
      </c>
      <c r="S268">
        <f>COUNTIF(CR268:EV268,"*family_office*")</f>
        <v>0</v>
      </c>
      <c r="T268">
        <v>0</v>
      </c>
      <c r="U268">
        <f>COUNTIF(CR268:EV268,"*accelerator*")</f>
        <v>1</v>
      </c>
      <c r="V268">
        <f>COUNTIF(CR268:EV268,"*corporate*")</f>
        <v>0</v>
      </c>
      <c r="W268">
        <f t="shared" si="77"/>
        <v>0</v>
      </c>
      <c r="X268">
        <f>COUNTIF(CR268:EV268,"*crowdfunding*")</f>
        <v>0</v>
      </c>
      <c r="Y268">
        <f>COUNTIF(CR268:EV268,"*venture_capital*")</f>
        <v>0</v>
      </c>
      <c r="Z268">
        <v>0</v>
      </c>
      <c r="AA268">
        <f t="shared" si="78"/>
        <v>0</v>
      </c>
      <c r="AB268">
        <f t="shared" si="79"/>
        <v>0</v>
      </c>
      <c r="AC268">
        <f t="shared" si="80"/>
        <v>0</v>
      </c>
      <c r="AD268">
        <f t="shared" si="81"/>
        <v>1</v>
      </c>
      <c r="AE268">
        <f t="shared" si="82"/>
        <v>0</v>
      </c>
      <c r="AF268">
        <f t="shared" si="83"/>
        <v>0</v>
      </c>
      <c r="AG268">
        <f t="shared" si="84"/>
        <v>0</v>
      </c>
      <c r="AH268">
        <f t="shared" si="85"/>
        <v>0</v>
      </c>
      <c r="AI268" t="s">
        <v>2947</v>
      </c>
      <c r="AM268" t="s">
        <v>272</v>
      </c>
      <c r="AN268" t="s">
        <v>925</v>
      </c>
      <c r="AO268" t="s">
        <v>2849</v>
      </c>
      <c r="CR268" t="s">
        <v>276</v>
      </c>
      <c r="CS268" t="s">
        <v>292</v>
      </c>
      <c r="CT268" t="s">
        <v>299</v>
      </c>
      <c r="EW268">
        <v>4</v>
      </c>
      <c r="EX268" t="s">
        <v>278</v>
      </c>
      <c r="EY268" t="s">
        <v>278</v>
      </c>
      <c r="EZ268" t="s">
        <v>278</v>
      </c>
      <c r="FA268" t="s">
        <v>278</v>
      </c>
      <c r="FR268" t="s">
        <v>1167</v>
      </c>
      <c r="FS268" t="s">
        <v>2948</v>
      </c>
      <c r="FT268" t="s">
        <v>979</v>
      </c>
      <c r="FU268" t="s">
        <v>259</v>
      </c>
      <c r="GL268" t="s">
        <v>263</v>
      </c>
      <c r="GM268" t="s">
        <v>263</v>
      </c>
      <c r="GN268" t="s">
        <v>263</v>
      </c>
      <c r="GO268" t="s">
        <v>259</v>
      </c>
      <c r="HF268" s="5">
        <v>43132</v>
      </c>
      <c r="HG268" t="s">
        <v>542</v>
      </c>
      <c r="HH268" s="5">
        <v>44652</v>
      </c>
      <c r="HI268" t="s">
        <v>305</v>
      </c>
      <c r="HZ268" t="s">
        <v>259</v>
      </c>
      <c r="IA268" t="s">
        <v>272</v>
      </c>
      <c r="IB268" t="s">
        <v>925</v>
      </c>
      <c r="IC268" t="s">
        <v>2849</v>
      </c>
    </row>
    <row r="269" spans="1:239" hidden="1" x14ac:dyDescent="0.3">
      <c r="A269">
        <v>9731</v>
      </c>
      <c r="B269" t="s">
        <v>2949</v>
      </c>
      <c r="C269">
        <v>1</v>
      </c>
      <c r="E269" t="s">
        <v>3318</v>
      </c>
      <c r="F269">
        <v>2</v>
      </c>
      <c r="G269">
        <v>1</v>
      </c>
      <c r="H269">
        <v>0</v>
      </c>
      <c r="I269">
        <v>2013</v>
      </c>
      <c r="J269" s="3">
        <v>1.2</v>
      </c>
      <c r="K269" s="3">
        <v>1.32</v>
      </c>
      <c r="L269">
        <f t="shared" si="76"/>
        <v>0</v>
      </c>
      <c r="M269">
        <v>2013</v>
      </c>
      <c r="N269">
        <f>COUNTIFS(CS269:EV269,"=university")</f>
        <v>0</v>
      </c>
      <c r="O269">
        <v>0</v>
      </c>
      <c r="P269">
        <f>COUNTIFS(CS269:EV269,"=*government**")</f>
        <v>0</v>
      </c>
      <c r="Q269">
        <f>COUNTIFS(AN269:CQ269,"=*European Innovation Council*")</f>
        <v>0</v>
      </c>
      <c r="R269">
        <f>COUNTIF(CS269:EV269,"*angel*")</f>
        <v>0</v>
      </c>
      <c r="S269">
        <f>COUNTIF(CS269:EV269,"*family_office*")</f>
        <v>0</v>
      </c>
      <c r="T269">
        <v>0</v>
      </c>
      <c r="U269">
        <f>COUNTIF(CS269:EV269,"*accelerator*")</f>
        <v>0</v>
      </c>
      <c r="V269">
        <f>COUNTIF(CS269:EV269,"*corporate*")</f>
        <v>1</v>
      </c>
      <c r="W269">
        <f t="shared" si="77"/>
        <v>0</v>
      </c>
      <c r="X269">
        <f>COUNTIF(CS269:EV269,"*crowdfunding*")</f>
        <v>0</v>
      </c>
      <c r="Y269">
        <f>COUNTIF(CS269:EV269,"*venture_capital*")</f>
        <v>1</v>
      </c>
      <c r="Z269">
        <v>2</v>
      </c>
      <c r="AA269">
        <f t="shared" si="78"/>
        <v>1</v>
      </c>
      <c r="AB269">
        <f t="shared" si="79"/>
        <v>0</v>
      </c>
      <c r="AC269">
        <f t="shared" si="80"/>
        <v>0</v>
      </c>
      <c r="AD269">
        <f t="shared" si="81"/>
        <v>0</v>
      </c>
      <c r="AE269">
        <f t="shared" si="82"/>
        <v>0</v>
      </c>
      <c r="AF269">
        <f t="shared" si="83"/>
        <v>0</v>
      </c>
      <c r="AG269">
        <f t="shared" si="84"/>
        <v>0</v>
      </c>
      <c r="AH269">
        <f t="shared" si="85"/>
        <v>0</v>
      </c>
      <c r="AI269" t="s">
        <v>250</v>
      </c>
      <c r="AM269" t="s">
        <v>2950</v>
      </c>
      <c r="AN269" t="s">
        <v>2535</v>
      </c>
      <c r="AO269" t="s">
        <v>2951</v>
      </c>
      <c r="CR269" t="s">
        <v>324</v>
      </c>
      <c r="CS269" t="s">
        <v>323</v>
      </c>
      <c r="CT269" t="s">
        <v>274</v>
      </c>
      <c r="EW269">
        <v>2</v>
      </c>
      <c r="EX269" t="s">
        <v>258</v>
      </c>
      <c r="EY269" t="s">
        <v>277</v>
      </c>
      <c r="FR269" t="s">
        <v>905</v>
      </c>
      <c r="FS269">
        <v>1</v>
      </c>
      <c r="GL269" t="s">
        <v>302</v>
      </c>
      <c r="GM269" t="s">
        <v>302</v>
      </c>
      <c r="HF269" t="s">
        <v>705</v>
      </c>
      <c r="HG269" t="s">
        <v>2119</v>
      </c>
      <c r="HZ269" t="s">
        <v>2952</v>
      </c>
      <c r="IA269" t="s">
        <v>2952</v>
      </c>
    </row>
    <row r="270" spans="1:239" hidden="1" x14ac:dyDescent="0.3">
      <c r="A270">
        <v>980364</v>
      </c>
      <c r="B270" t="s">
        <v>2953</v>
      </c>
      <c r="C270">
        <v>1</v>
      </c>
      <c r="E270" t="s">
        <v>3323</v>
      </c>
      <c r="F270">
        <v>2</v>
      </c>
      <c r="G270">
        <v>2</v>
      </c>
      <c r="H270">
        <v>1</v>
      </c>
      <c r="I270">
        <v>2016</v>
      </c>
      <c r="J270" s="3">
        <v>5.98</v>
      </c>
      <c r="K270" s="3">
        <v>6.56</v>
      </c>
      <c r="L270">
        <f t="shared" si="76"/>
        <v>1</v>
      </c>
      <c r="M270">
        <v>2017</v>
      </c>
      <c r="N270">
        <f>COUNTIFS(CR270:EV270,"=university")</f>
        <v>0</v>
      </c>
      <c r="O270">
        <v>0</v>
      </c>
      <c r="P270">
        <f>COUNTIFS(CR270:EV270,"=*government**")</f>
        <v>2</v>
      </c>
      <c r="Q270">
        <f t="shared" si="86"/>
        <v>0</v>
      </c>
      <c r="R270">
        <f>COUNTIF(CR270:EV270,"*angel*")</f>
        <v>0</v>
      </c>
      <c r="S270">
        <f>COUNTIF(CR270:EV270,"*family_office*")</f>
        <v>0</v>
      </c>
      <c r="T270">
        <v>0</v>
      </c>
      <c r="U270">
        <f>COUNTIF(CR270:EV270,"*accelerator*")</f>
        <v>2</v>
      </c>
      <c r="V270">
        <f>COUNTIF(CR270:EV270,"*corporate*")</f>
        <v>0</v>
      </c>
      <c r="W270">
        <f t="shared" si="77"/>
        <v>0</v>
      </c>
      <c r="X270">
        <f>COUNTIF(CR270:EV270,"*crowdfunding*")</f>
        <v>0</v>
      </c>
      <c r="Y270">
        <f>COUNTIF(CR270:EV270,"*venture_capital*")</f>
        <v>0</v>
      </c>
      <c r="Z270">
        <v>0</v>
      </c>
      <c r="AA270">
        <f t="shared" si="78"/>
        <v>1</v>
      </c>
      <c r="AB270">
        <f t="shared" si="79"/>
        <v>0</v>
      </c>
      <c r="AC270">
        <f t="shared" si="80"/>
        <v>0</v>
      </c>
      <c r="AD270">
        <f t="shared" si="81"/>
        <v>0</v>
      </c>
      <c r="AE270">
        <f t="shared" si="82"/>
        <v>0</v>
      </c>
      <c r="AF270">
        <f t="shared" si="83"/>
        <v>0</v>
      </c>
      <c r="AG270">
        <f t="shared" si="84"/>
        <v>0</v>
      </c>
      <c r="AH270">
        <f t="shared" si="85"/>
        <v>0</v>
      </c>
      <c r="AI270" t="s">
        <v>250</v>
      </c>
      <c r="AM270" t="s">
        <v>2954</v>
      </c>
      <c r="AN270" t="s">
        <v>296</v>
      </c>
      <c r="AO270" t="s">
        <v>297</v>
      </c>
      <c r="AP270" t="s">
        <v>977</v>
      </c>
      <c r="CR270" t="s">
        <v>299</v>
      </c>
      <c r="CS270" t="s">
        <v>299</v>
      </c>
      <c r="CT270" t="s">
        <v>292</v>
      </c>
      <c r="CU270" t="s">
        <v>292</v>
      </c>
      <c r="EW270">
        <v>3</v>
      </c>
      <c r="EX270" t="s">
        <v>277</v>
      </c>
      <c r="EY270" t="s">
        <v>277</v>
      </c>
      <c r="EZ270" t="s">
        <v>300</v>
      </c>
      <c r="FR270" t="s">
        <v>768</v>
      </c>
      <c r="FS270" t="s">
        <v>514</v>
      </c>
      <c r="FT270" t="s">
        <v>979</v>
      </c>
      <c r="GL270" t="s">
        <v>302</v>
      </c>
      <c r="GM270" t="s">
        <v>302</v>
      </c>
      <c r="GN270" t="s">
        <v>302</v>
      </c>
      <c r="HF270" s="5" t="s">
        <v>527</v>
      </c>
      <c r="HG270" s="5">
        <v>43405</v>
      </c>
      <c r="HH270" t="s">
        <v>305</v>
      </c>
      <c r="HZ270" t="s">
        <v>259</v>
      </c>
      <c r="IA270" t="s">
        <v>259</v>
      </c>
      <c r="IB270" t="s">
        <v>2681</v>
      </c>
    </row>
    <row r="271" spans="1:239" x14ac:dyDescent="0.3">
      <c r="A271">
        <v>867521</v>
      </c>
      <c r="B271" t="s">
        <v>2955</v>
      </c>
      <c r="C271">
        <v>1</v>
      </c>
      <c r="E271" t="s">
        <v>3322</v>
      </c>
      <c r="F271">
        <v>1</v>
      </c>
      <c r="G271">
        <v>1</v>
      </c>
      <c r="H271">
        <v>0</v>
      </c>
      <c r="I271">
        <v>2014</v>
      </c>
      <c r="J271" s="3">
        <v>5.91</v>
      </c>
      <c r="K271" s="3">
        <v>6.49</v>
      </c>
      <c r="L271">
        <f t="shared" si="76"/>
        <v>2</v>
      </c>
      <c r="M271" s="4">
        <v>2016</v>
      </c>
      <c r="N271">
        <f>COUNTIFS(CS271:EV271,"=university")</f>
        <v>1</v>
      </c>
      <c r="O271">
        <v>0</v>
      </c>
      <c r="P271">
        <f>COUNTIFS(CS271:EV271,"=*government**")</f>
        <v>2</v>
      </c>
      <c r="Q271">
        <f>COUNTIFS(AN271:CQ271,"=*European Innovation Council*")</f>
        <v>1</v>
      </c>
      <c r="R271">
        <f>COUNTIF(CS271:EV271,"*angel*")</f>
        <v>0</v>
      </c>
      <c r="S271">
        <f>COUNTIF(CS271:EV271,"*family_office*")</f>
        <v>0</v>
      </c>
      <c r="T271">
        <v>0</v>
      </c>
      <c r="U271">
        <f>COUNTIF(CS271:EV271,"*accelerator*")</f>
        <v>0</v>
      </c>
      <c r="V271">
        <f>COUNTIF(CS271:EV271,"*corporate*")</f>
        <v>0</v>
      </c>
      <c r="W271">
        <f t="shared" si="77"/>
        <v>0</v>
      </c>
      <c r="X271">
        <f>COUNTIF(CS271:EV271,"*crowdfunding*")</f>
        <v>0</v>
      </c>
      <c r="Y271">
        <f>COUNTIF(CS271:EV271,"*venture_capital*")</f>
        <v>0</v>
      </c>
      <c r="Z271">
        <v>0</v>
      </c>
      <c r="AA271">
        <f t="shared" si="78"/>
        <v>0</v>
      </c>
      <c r="AB271">
        <f t="shared" si="79"/>
        <v>0</v>
      </c>
      <c r="AC271">
        <f t="shared" si="80"/>
        <v>0</v>
      </c>
      <c r="AD271">
        <f t="shared" si="81"/>
        <v>0</v>
      </c>
      <c r="AE271">
        <f t="shared" si="82"/>
        <v>0</v>
      </c>
      <c r="AF271">
        <f t="shared" si="83"/>
        <v>0</v>
      </c>
      <c r="AG271">
        <f t="shared" si="84"/>
        <v>1</v>
      </c>
      <c r="AH271">
        <f t="shared" si="85"/>
        <v>0</v>
      </c>
      <c r="AI271" t="s">
        <v>714</v>
      </c>
      <c r="AM271" t="s">
        <v>2956</v>
      </c>
      <c r="AN271" t="s">
        <v>2957</v>
      </c>
      <c r="AO271" t="s">
        <v>335</v>
      </c>
      <c r="AP271" t="s">
        <v>1379</v>
      </c>
      <c r="CR271" t="s">
        <v>423</v>
      </c>
      <c r="CS271" t="s">
        <v>254</v>
      </c>
      <c r="CT271" t="s">
        <v>299</v>
      </c>
      <c r="CU271" t="s">
        <v>299</v>
      </c>
      <c r="EW271">
        <v>4</v>
      </c>
      <c r="EX271" t="s">
        <v>257</v>
      </c>
      <c r="EY271" t="s">
        <v>665</v>
      </c>
      <c r="EZ271" t="s">
        <v>278</v>
      </c>
      <c r="FA271" t="s">
        <v>278</v>
      </c>
      <c r="FR271" t="s">
        <v>259</v>
      </c>
      <c r="FS271" t="s">
        <v>406</v>
      </c>
      <c r="FT271" t="s">
        <v>2958</v>
      </c>
      <c r="FU271">
        <v>2</v>
      </c>
      <c r="GL271" t="s">
        <v>259</v>
      </c>
      <c r="GM271" t="s">
        <v>262</v>
      </c>
      <c r="GN271" t="s">
        <v>302</v>
      </c>
      <c r="GO271" t="s">
        <v>302</v>
      </c>
      <c r="HF271" t="s">
        <v>607</v>
      </c>
      <c r="HG271" s="5">
        <v>42401</v>
      </c>
      <c r="HH271" s="5" t="s">
        <v>286</v>
      </c>
      <c r="HI271" t="s">
        <v>1413</v>
      </c>
      <c r="HZ271" t="s">
        <v>2957</v>
      </c>
      <c r="IA271" t="s">
        <v>259</v>
      </c>
      <c r="IB271" t="s">
        <v>335</v>
      </c>
      <c r="IC271" t="s">
        <v>1379</v>
      </c>
    </row>
    <row r="272" spans="1:239" hidden="1" x14ac:dyDescent="0.3">
      <c r="A272">
        <v>2009869</v>
      </c>
      <c r="B272" t="s">
        <v>2959</v>
      </c>
      <c r="D272">
        <v>1</v>
      </c>
      <c r="E272" t="s">
        <v>3312</v>
      </c>
      <c r="F272">
        <v>1</v>
      </c>
      <c r="G272">
        <v>0</v>
      </c>
      <c r="H272">
        <v>1</v>
      </c>
      <c r="I272">
        <v>2019</v>
      </c>
      <c r="J272" s="3">
        <v>1.59</v>
      </c>
      <c r="K272" s="3">
        <v>1.75</v>
      </c>
      <c r="L272">
        <f t="shared" si="76"/>
        <v>1</v>
      </c>
      <c r="M272">
        <v>2020</v>
      </c>
      <c r="N272">
        <f t="shared" ref="N272:N277" si="87">COUNTIFS(CR272:EV272,"=university")</f>
        <v>0</v>
      </c>
      <c r="O272">
        <v>1</v>
      </c>
      <c r="P272">
        <f t="shared" ref="P272:P277" si="88">COUNTIFS(CR272:EV272,"=*government**")</f>
        <v>0</v>
      </c>
      <c r="Q272">
        <f>COUNTIFS(AM272:CQ272,"=*European Innovation Council*")</f>
        <v>0</v>
      </c>
      <c r="R272">
        <f t="shared" ref="R272:R277" si="89">COUNTIF(CR272:EV272,"*angel*")</f>
        <v>0</v>
      </c>
      <c r="S272">
        <f t="shared" ref="S272:S277" si="90">COUNTIF(CR272:EV272,"*family_office*")</f>
        <v>0</v>
      </c>
      <c r="T272">
        <v>0</v>
      </c>
      <c r="U272">
        <f t="shared" ref="U272:U277" si="91">COUNTIF(CR272:EV272,"*accelerator*")</f>
        <v>3</v>
      </c>
      <c r="V272">
        <f t="shared" ref="V272:V277" si="92">COUNTIF(CR272:EV272,"*corporate*")</f>
        <v>0</v>
      </c>
      <c r="W272">
        <f t="shared" si="77"/>
        <v>0</v>
      </c>
      <c r="X272">
        <f t="shared" ref="X272:X277" si="93">COUNTIF(CR272:EV272,"*crowdfunding*")</f>
        <v>0</v>
      </c>
      <c r="Y272">
        <f t="shared" ref="Y272:Y277" si="94">COUNTIF(CR272:EV272,"*venture_capital*")</f>
        <v>0</v>
      </c>
      <c r="Z272">
        <v>0</v>
      </c>
      <c r="AA272">
        <f t="shared" si="78"/>
        <v>1</v>
      </c>
      <c r="AB272">
        <f t="shared" si="79"/>
        <v>1</v>
      </c>
      <c r="AC272">
        <f t="shared" si="80"/>
        <v>0</v>
      </c>
      <c r="AD272">
        <f t="shared" si="81"/>
        <v>0</v>
      </c>
      <c r="AE272">
        <f t="shared" si="82"/>
        <v>0</v>
      </c>
      <c r="AF272">
        <f t="shared" si="83"/>
        <v>0</v>
      </c>
      <c r="AG272">
        <f t="shared" si="84"/>
        <v>0</v>
      </c>
      <c r="AH272">
        <f t="shared" si="85"/>
        <v>0</v>
      </c>
      <c r="AI272" t="s">
        <v>250</v>
      </c>
      <c r="AJ272" t="s">
        <v>292</v>
      </c>
      <c r="AM272" t="s">
        <v>2423</v>
      </c>
      <c r="AN272" t="s">
        <v>1361</v>
      </c>
      <c r="AO272" t="s">
        <v>2960</v>
      </c>
      <c r="CR272" t="s">
        <v>292</v>
      </c>
      <c r="CS272" t="s">
        <v>292</v>
      </c>
      <c r="CT272" t="s">
        <v>292</v>
      </c>
      <c r="EW272">
        <v>2</v>
      </c>
      <c r="EX272" t="s">
        <v>300</v>
      </c>
      <c r="EY272" t="s">
        <v>258</v>
      </c>
      <c r="FR272" t="s">
        <v>259</v>
      </c>
      <c r="FS272" t="s">
        <v>1739</v>
      </c>
      <c r="GL272" t="s">
        <v>259</v>
      </c>
      <c r="GM272" t="s">
        <v>262</v>
      </c>
      <c r="HF272" t="s">
        <v>358</v>
      </c>
      <c r="HG272" t="s">
        <v>516</v>
      </c>
      <c r="HZ272" t="s">
        <v>1361</v>
      </c>
      <c r="IA272" t="s">
        <v>2960</v>
      </c>
    </row>
    <row r="273" spans="1:239" hidden="1" x14ac:dyDescent="0.3">
      <c r="A273">
        <v>902662</v>
      </c>
      <c r="B273" t="s">
        <v>2961</v>
      </c>
      <c r="C273">
        <v>1</v>
      </c>
      <c r="E273" t="s">
        <v>3309</v>
      </c>
      <c r="F273">
        <v>2</v>
      </c>
      <c r="G273">
        <v>2</v>
      </c>
      <c r="H273">
        <v>1</v>
      </c>
      <c r="I273">
        <v>2013</v>
      </c>
      <c r="J273" s="3">
        <v>3.1</v>
      </c>
      <c r="K273" s="3">
        <v>3.41</v>
      </c>
      <c r="L273">
        <f t="shared" si="76"/>
        <v>4</v>
      </c>
      <c r="M273">
        <v>2017</v>
      </c>
      <c r="N273">
        <f t="shared" si="87"/>
        <v>0</v>
      </c>
      <c r="O273">
        <v>0</v>
      </c>
      <c r="P273">
        <f t="shared" si="88"/>
        <v>0</v>
      </c>
      <c r="Q273">
        <f t="shared" si="86"/>
        <v>0</v>
      </c>
      <c r="R273">
        <f t="shared" si="89"/>
        <v>1</v>
      </c>
      <c r="S273">
        <f t="shared" si="90"/>
        <v>0</v>
      </c>
      <c r="T273">
        <v>1</v>
      </c>
      <c r="U273">
        <f t="shared" si="91"/>
        <v>0</v>
      </c>
      <c r="V273">
        <f t="shared" si="92"/>
        <v>3</v>
      </c>
      <c r="W273">
        <f t="shared" si="77"/>
        <v>0</v>
      </c>
      <c r="X273">
        <f t="shared" si="93"/>
        <v>0</v>
      </c>
      <c r="Y273">
        <f t="shared" si="94"/>
        <v>0</v>
      </c>
      <c r="Z273">
        <v>0</v>
      </c>
      <c r="AA273">
        <f t="shared" si="78"/>
        <v>0</v>
      </c>
      <c r="AB273">
        <f t="shared" si="79"/>
        <v>0</v>
      </c>
      <c r="AC273">
        <f t="shared" si="80"/>
        <v>1</v>
      </c>
      <c r="AD273">
        <f t="shared" si="81"/>
        <v>0</v>
      </c>
      <c r="AE273">
        <f t="shared" si="82"/>
        <v>0</v>
      </c>
      <c r="AF273">
        <f t="shared" si="83"/>
        <v>0</v>
      </c>
      <c r="AG273">
        <f t="shared" si="84"/>
        <v>0</v>
      </c>
      <c r="AH273">
        <f t="shared" si="85"/>
        <v>0</v>
      </c>
      <c r="AI273" t="s">
        <v>366</v>
      </c>
      <c r="AM273" t="s">
        <v>2962</v>
      </c>
      <c r="AN273" t="s">
        <v>2963</v>
      </c>
      <c r="AO273" t="s">
        <v>2964</v>
      </c>
      <c r="AP273" t="s">
        <v>2965</v>
      </c>
      <c r="CR273" t="s">
        <v>324</v>
      </c>
      <c r="CS273" t="s">
        <v>324</v>
      </c>
      <c r="CT273" t="s">
        <v>324</v>
      </c>
      <c r="CU273" t="s">
        <v>374</v>
      </c>
      <c r="EW273">
        <v>1</v>
      </c>
      <c r="EX273" t="s">
        <v>277</v>
      </c>
      <c r="FR273" t="s">
        <v>653</v>
      </c>
      <c r="GL273" t="s">
        <v>302</v>
      </c>
      <c r="HF273" s="5">
        <v>42767</v>
      </c>
      <c r="HZ273" t="s">
        <v>2966</v>
      </c>
    </row>
    <row r="274" spans="1:239" hidden="1" x14ac:dyDescent="0.3">
      <c r="A274">
        <v>1459362</v>
      </c>
      <c r="B274" t="s">
        <v>2967</v>
      </c>
      <c r="C274">
        <v>1</v>
      </c>
      <c r="E274" t="s">
        <v>3310</v>
      </c>
      <c r="F274">
        <v>4</v>
      </c>
      <c r="G274">
        <v>3</v>
      </c>
      <c r="H274">
        <v>2</v>
      </c>
      <c r="I274">
        <v>2018</v>
      </c>
      <c r="J274" s="3">
        <v>3.55</v>
      </c>
      <c r="K274" s="3">
        <v>3.9</v>
      </c>
      <c r="L274">
        <f t="shared" si="76"/>
        <v>1</v>
      </c>
      <c r="M274">
        <v>2019</v>
      </c>
      <c r="N274">
        <f t="shared" si="87"/>
        <v>0</v>
      </c>
      <c r="O274">
        <v>0</v>
      </c>
      <c r="P274">
        <f t="shared" si="88"/>
        <v>1</v>
      </c>
      <c r="Q274">
        <f>COUNTIFS(AM274:CQ274,"=*European Innovation Council*")</f>
        <v>0</v>
      </c>
      <c r="R274">
        <f t="shared" si="89"/>
        <v>0</v>
      </c>
      <c r="S274">
        <f t="shared" si="90"/>
        <v>0</v>
      </c>
      <c r="T274">
        <v>0</v>
      </c>
      <c r="U274">
        <f t="shared" si="91"/>
        <v>1</v>
      </c>
      <c r="V274">
        <f t="shared" si="92"/>
        <v>1</v>
      </c>
      <c r="W274">
        <f t="shared" si="77"/>
        <v>0</v>
      </c>
      <c r="X274">
        <f t="shared" si="93"/>
        <v>0</v>
      </c>
      <c r="Y274">
        <f t="shared" si="94"/>
        <v>1</v>
      </c>
      <c r="Z274">
        <v>1</v>
      </c>
      <c r="AA274">
        <f t="shared" si="78"/>
        <v>1</v>
      </c>
      <c r="AB274">
        <f t="shared" si="79"/>
        <v>1</v>
      </c>
      <c r="AC274">
        <f t="shared" si="80"/>
        <v>0</v>
      </c>
      <c r="AD274">
        <f t="shared" si="81"/>
        <v>0</v>
      </c>
      <c r="AE274">
        <f t="shared" si="82"/>
        <v>0</v>
      </c>
      <c r="AF274">
        <f t="shared" si="83"/>
        <v>0</v>
      </c>
      <c r="AG274">
        <f t="shared" si="84"/>
        <v>0</v>
      </c>
      <c r="AH274">
        <f t="shared" si="85"/>
        <v>0</v>
      </c>
      <c r="AI274" t="s">
        <v>250</v>
      </c>
      <c r="AJ274" t="s">
        <v>292</v>
      </c>
      <c r="AM274" t="s">
        <v>1533</v>
      </c>
      <c r="AN274" t="s">
        <v>879</v>
      </c>
      <c r="AO274" t="s">
        <v>2968</v>
      </c>
      <c r="AP274" t="s">
        <v>2969</v>
      </c>
      <c r="CR274" t="s">
        <v>276</v>
      </c>
      <c r="CS274" t="s">
        <v>292</v>
      </c>
      <c r="CT274" t="s">
        <v>273</v>
      </c>
      <c r="CU274" t="s">
        <v>324</v>
      </c>
      <c r="EW274">
        <v>4</v>
      </c>
      <c r="EX274" t="s">
        <v>277</v>
      </c>
      <c r="EY274" t="s">
        <v>665</v>
      </c>
      <c r="EZ274" t="s">
        <v>258</v>
      </c>
      <c r="FA274" t="s">
        <v>889</v>
      </c>
      <c r="FR274" t="s">
        <v>667</v>
      </c>
      <c r="FS274" t="s">
        <v>2970</v>
      </c>
      <c r="FT274">
        <v>1</v>
      </c>
      <c r="FU274" t="s">
        <v>259</v>
      </c>
      <c r="GL274" t="s">
        <v>262</v>
      </c>
      <c r="GM274" t="s">
        <v>262</v>
      </c>
      <c r="GN274" t="s">
        <v>302</v>
      </c>
      <c r="GO274" t="s">
        <v>259</v>
      </c>
      <c r="HF274" t="s">
        <v>328</v>
      </c>
      <c r="HG274" t="s">
        <v>739</v>
      </c>
      <c r="HH274" t="s">
        <v>453</v>
      </c>
      <c r="HI274" t="s">
        <v>477</v>
      </c>
      <c r="HZ274" t="s">
        <v>2968</v>
      </c>
      <c r="IA274" t="s">
        <v>259</v>
      </c>
      <c r="IB274" t="s">
        <v>2968</v>
      </c>
      <c r="IC274" t="s">
        <v>2969</v>
      </c>
    </row>
    <row r="275" spans="1:239" hidden="1" x14ac:dyDescent="0.3">
      <c r="A275">
        <v>1832849</v>
      </c>
      <c r="B275" t="s">
        <v>2971</v>
      </c>
      <c r="C275">
        <v>1</v>
      </c>
      <c r="E275" t="s">
        <v>3312</v>
      </c>
      <c r="F275">
        <v>2</v>
      </c>
      <c r="G275">
        <v>0</v>
      </c>
      <c r="H275">
        <v>0</v>
      </c>
      <c r="I275">
        <v>2013</v>
      </c>
      <c r="J275" s="3">
        <v>7.96</v>
      </c>
      <c r="K275" s="3">
        <v>8.74</v>
      </c>
      <c r="L275">
        <f t="shared" si="76"/>
        <v>5</v>
      </c>
      <c r="M275">
        <v>2018</v>
      </c>
      <c r="N275">
        <f t="shared" si="87"/>
        <v>0</v>
      </c>
      <c r="O275">
        <v>1</v>
      </c>
      <c r="P275">
        <f t="shared" si="88"/>
        <v>0</v>
      </c>
      <c r="Q275">
        <f t="shared" si="86"/>
        <v>0</v>
      </c>
      <c r="R275">
        <f t="shared" si="89"/>
        <v>2</v>
      </c>
      <c r="S275">
        <f t="shared" si="90"/>
        <v>0</v>
      </c>
      <c r="T275">
        <v>2</v>
      </c>
      <c r="U275">
        <f t="shared" si="91"/>
        <v>2</v>
      </c>
      <c r="V275">
        <f t="shared" si="92"/>
        <v>0</v>
      </c>
      <c r="W275">
        <f t="shared" si="77"/>
        <v>1</v>
      </c>
      <c r="X275">
        <f t="shared" si="93"/>
        <v>0</v>
      </c>
      <c r="Y275">
        <f t="shared" si="94"/>
        <v>4</v>
      </c>
      <c r="Z275">
        <v>4</v>
      </c>
      <c r="AA275">
        <f t="shared" si="78"/>
        <v>1</v>
      </c>
      <c r="AB275">
        <f t="shared" si="79"/>
        <v>1</v>
      </c>
      <c r="AC275">
        <f t="shared" si="80"/>
        <v>0</v>
      </c>
      <c r="AD275">
        <f t="shared" si="81"/>
        <v>0</v>
      </c>
      <c r="AE275">
        <f t="shared" si="82"/>
        <v>0</v>
      </c>
      <c r="AF275">
        <f t="shared" si="83"/>
        <v>0</v>
      </c>
      <c r="AG275">
        <f t="shared" si="84"/>
        <v>0</v>
      </c>
      <c r="AH275">
        <f t="shared" si="85"/>
        <v>0</v>
      </c>
      <c r="AI275" t="s">
        <v>250</v>
      </c>
      <c r="AJ275" t="s">
        <v>292</v>
      </c>
      <c r="AM275" t="s">
        <v>2972</v>
      </c>
      <c r="AN275" t="s">
        <v>2973</v>
      </c>
      <c r="AO275" t="s">
        <v>2974</v>
      </c>
      <c r="AP275" t="s">
        <v>2423</v>
      </c>
      <c r="AQ275" t="s">
        <v>1361</v>
      </c>
      <c r="AR275" t="s">
        <v>1466</v>
      </c>
      <c r="AS275" t="s">
        <v>1225</v>
      </c>
      <c r="AT275" t="s">
        <v>2975</v>
      </c>
      <c r="AU275" t="s">
        <v>2976</v>
      </c>
      <c r="CR275" t="s">
        <v>275</v>
      </c>
      <c r="CS275" t="s">
        <v>275</v>
      </c>
      <c r="CT275" t="s">
        <v>256</v>
      </c>
      <c r="CU275" t="s">
        <v>292</v>
      </c>
      <c r="CV275" t="s">
        <v>292</v>
      </c>
      <c r="CW275" t="s">
        <v>274</v>
      </c>
      <c r="CX275" t="s">
        <v>274</v>
      </c>
      <c r="CY275" t="s">
        <v>273</v>
      </c>
      <c r="CZ275" t="s">
        <v>274</v>
      </c>
      <c r="EW275">
        <v>4</v>
      </c>
      <c r="EX275" t="s">
        <v>300</v>
      </c>
      <c r="EY275" t="s">
        <v>258</v>
      </c>
      <c r="EZ275" t="s">
        <v>347</v>
      </c>
      <c r="FA275" t="s">
        <v>347</v>
      </c>
      <c r="FR275" t="s">
        <v>259</v>
      </c>
      <c r="FS275" t="s">
        <v>261</v>
      </c>
      <c r="FT275" t="s">
        <v>1852</v>
      </c>
      <c r="FU275" t="s">
        <v>605</v>
      </c>
      <c r="GL275" t="s">
        <v>259</v>
      </c>
      <c r="GM275" t="s">
        <v>302</v>
      </c>
      <c r="GN275" t="s">
        <v>262</v>
      </c>
      <c r="GO275" t="s">
        <v>262</v>
      </c>
      <c r="HF275" s="5" t="s">
        <v>375</v>
      </c>
      <c r="HG275" s="5">
        <v>43160</v>
      </c>
      <c r="HH275" t="s">
        <v>331</v>
      </c>
      <c r="HI275" s="5">
        <v>44621</v>
      </c>
      <c r="HZ275" t="s">
        <v>1361</v>
      </c>
      <c r="IA275" t="s">
        <v>2977</v>
      </c>
      <c r="IB275" t="s">
        <v>2978</v>
      </c>
      <c r="IC275" t="s">
        <v>2978</v>
      </c>
    </row>
    <row r="276" spans="1:239" hidden="1" x14ac:dyDescent="0.3">
      <c r="A276">
        <v>1828162</v>
      </c>
      <c r="B276" t="s">
        <v>2979</v>
      </c>
      <c r="D276">
        <v>1</v>
      </c>
      <c r="E276" t="s">
        <v>3324</v>
      </c>
      <c r="F276">
        <v>2</v>
      </c>
      <c r="G276">
        <v>1</v>
      </c>
      <c r="H276">
        <v>0</v>
      </c>
      <c r="I276">
        <v>2017</v>
      </c>
      <c r="J276" s="3">
        <v>8.3699999999999992</v>
      </c>
      <c r="K276" s="3">
        <v>9.2100000000000009</v>
      </c>
      <c r="L276">
        <f t="shared" si="76"/>
        <v>3</v>
      </c>
      <c r="M276">
        <v>2020</v>
      </c>
      <c r="N276">
        <f t="shared" si="87"/>
        <v>0</v>
      </c>
      <c r="O276">
        <v>0</v>
      </c>
      <c r="P276">
        <f t="shared" si="88"/>
        <v>0</v>
      </c>
      <c r="Q276">
        <f t="shared" si="86"/>
        <v>0</v>
      </c>
      <c r="R276">
        <f t="shared" si="89"/>
        <v>0</v>
      </c>
      <c r="S276">
        <f t="shared" si="90"/>
        <v>0</v>
      </c>
      <c r="T276">
        <v>0</v>
      </c>
      <c r="U276">
        <f t="shared" si="91"/>
        <v>1</v>
      </c>
      <c r="V276">
        <f t="shared" si="92"/>
        <v>4</v>
      </c>
      <c r="W276">
        <f t="shared" si="77"/>
        <v>0</v>
      </c>
      <c r="X276">
        <f t="shared" si="93"/>
        <v>0</v>
      </c>
      <c r="Y276">
        <f t="shared" si="94"/>
        <v>4</v>
      </c>
      <c r="Z276">
        <v>3</v>
      </c>
      <c r="AA276">
        <f t="shared" si="78"/>
        <v>1</v>
      </c>
      <c r="AB276">
        <f t="shared" si="79"/>
        <v>1</v>
      </c>
      <c r="AC276">
        <f t="shared" si="80"/>
        <v>0</v>
      </c>
      <c r="AD276">
        <f t="shared" si="81"/>
        <v>0</v>
      </c>
      <c r="AE276">
        <f t="shared" si="82"/>
        <v>0</v>
      </c>
      <c r="AF276">
        <f t="shared" si="83"/>
        <v>0</v>
      </c>
      <c r="AG276">
        <f t="shared" si="84"/>
        <v>0</v>
      </c>
      <c r="AH276">
        <f t="shared" si="85"/>
        <v>0</v>
      </c>
      <c r="AI276" t="s">
        <v>250</v>
      </c>
      <c r="AJ276" t="s">
        <v>292</v>
      </c>
      <c r="AM276" t="s">
        <v>2980</v>
      </c>
      <c r="AN276" t="s">
        <v>1804</v>
      </c>
      <c r="AO276" t="s">
        <v>2981</v>
      </c>
      <c r="AP276" t="s">
        <v>1455</v>
      </c>
      <c r="AQ276" t="s">
        <v>2982</v>
      </c>
      <c r="AR276" t="s">
        <v>2983</v>
      </c>
      <c r="AS276" t="s">
        <v>2984</v>
      </c>
      <c r="AT276" t="s">
        <v>2985</v>
      </c>
      <c r="CR276" t="s">
        <v>292</v>
      </c>
      <c r="CS276" t="s">
        <v>274</v>
      </c>
      <c r="CT276" t="s">
        <v>978</v>
      </c>
      <c r="CU276" t="s">
        <v>274</v>
      </c>
      <c r="CV276" t="s">
        <v>274</v>
      </c>
      <c r="CW276" t="s">
        <v>323</v>
      </c>
      <c r="CX276" t="s">
        <v>324</v>
      </c>
      <c r="CY276" t="s">
        <v>324</v>
      </c>
      <c r="EW276">
        <v>3</v>
      </c>
      <c r="EX276" t="s">
        <v>277</v>
      </c>
      <c r="EY276" t="s">
        <v>277</v>
      </c>
      <c r="EZ276" t="s">
        <v>889</v>
      </c>
      <c r="FR276">
        <v>3</v>
      </c>
      <c r="FS276" t="s">
        <v>2986</v>
      </c>
      <c r="FT276" t="s">
        <v>259</v>
      </c>
      <c r="GL276" t="s">
        <v>302</v>
      </c>
      <c r="GM276" t="s">
        <v>262</v>
      </c>
      <c r="GN276" t="s">
        <v>259</v>
      </c>
      <c r="HF276" s="5">
        <v>43922</v>
      </c>
      <c r="HG276" s="5" t="s">
        <v>655</v>
      </c>
      <c r="HH276" t="s">
        <v>361</v>
      </c>
      <c r="HZ276" t="s">
        <v>1455</v>
      </c>
      <c r="IA276" t="s">
        <v>2987</v>
      </c>
      <c r="IB276" t="s">
        <v>2985</v>
      </c>
    </row>
    <row r="277" spans="1:239" hidden="1" x14ac:dyDescent="0.3">
      <c r="A277">
        <v>929361</v>
      </c>
      <c r="B277" t="s">
        <v>2988</v>
      </c>
      <c r="D277">
        <v>1</v>
      </c>
      <c r="E277" t="s">
        <v>3306</v>
      </c>
      <c r="G277">
        <v>0</v>
      </c>
      <c r="H277">
        <v>0</v>
      </c>
      <c r="I277">
        <v>2013</v>
      </c>
      <c r="J277" s="3">
        <v>4.55</v>
      </c>
      <c r="K277" s="3">
        <v>5</v>
      </c>
      <c r="L277">
        <f t="shared" si="76"/>
        <v>4</v>
      </c>
      <c r="M277">
        <v>2017</v>
      </c>
      <c r="N277">
        <f t="shared" si="87"/>
        <v>0</v>
      </c>
      <c r="O277">
        <v>0</v>
      </c>
      <c r="P277">
        <f t="shared" si="88"/>
        <v>0</v>
      </c>
      <c r="Q277">
        <f t="shared" si="86"/>
        <v>0</v>
      </c>
      <c r="R277">
        <f t="shared" si="89"/>
        <v>0</v>
      </c>
      <c r="S277">
        <f t="shared" si="90"/>
        <v>0</v>
      </c>
      <c r="T277">
        <v>0</v>
      </c>
      <c r="U277">
        <f t="shared" si="91"/>
        <v>1</v>
      </c>
      <c r="V277">
        <f t="shared" si="92"/>
        <v>0</v>
      </c>
      <c r="W277">
        <f t="shared" si="77"/>
        <v>0</v>
      </c>
      <c r="X277">
        <f t="shared" si="93"/>
        <v>0</v>
      </c>
      <c r="Y277">
        <f t="shared" si="94"/>
        <v>0</v>
      </c>
      <c r="Z277">
        <v>0</v>
      </c>
      <c r="AA277">
        <f t="shared" si="78"/>
        <v>0</v>
      </c>
      <c r="AB277">
        <f t="shared" si="79"/>
        <v>1</v>
      </c>
      <c r="AC277">
        <f t="shared" si="80"/>
        <v>0</v>
      </c>
      <c r="AD277">
        <f t="shared" si="81"/>
        <v>0</v>
      </c>
      <c r="AE277">
        <f t="shared" si="82"/>
        <v>0</v>
      </c>
      <c r="AF277">
        <f t="shared" si="83"/>
        <v>0</v>
      </c>
      <c r="AG277">
        <f t="shared" si="84"/>
        <v>0</v>
      </c>
      <c r="AH277">
        <f t="shared" si="85"/>
        <v>0</v>
      </c>
      <c r="AI277" t="s">
        <v>292</v>
      </c>
      <c r="AM277" s="14" t="s">
        <v>2989</v>
      </c>
      <c r="CR277" t="s">
        <v>292</v>
      </c>
      <c r="EW277">
        <v>1</v>
      </c>
      <c r="EX277" t="s">
        <v>277</v>
      </c>
      <c r="FR277">
        <v>5</v>
      </c>
      <c r="GL277" t="s">
        <v>262</v>
      </c>
      <c r="HF277" s="5">
        <v>43040</v>
      </c>
      <c r="HZ277" t="s">
        <v>259</v>
      </c>
    </row>
    <row r="278" spans="1:239" hidden="1" x14ac:dyDescent="0.3">
      <c r="A278">
        <v>1662040</v>
      </c>
      <c r="B278" t="s">
        <v>2990</v>
      </c>
      <c r="D278">
        <v>1</v>
      </c>
      <c r="E278" t="s">
        <v>3313</v>
      </c>
      <c r="F278">
        <v>2</v>
      </c>
      <c r="G278">
        <v>0</v>
      </c>
      <c r="H278">
        <v>0</v>
      </c>
      <c r="I278">
        <v>2018</v>
      </c>
      <c r="J278" s="3">
        <v>1.3</v>
      </c>
      <c r="K278" s="3">
        <v>1.43</v>
      </c>
      <c r="L278">
        <f t="shared" si="76"/>
        <v>1</v>
      </c>
      <c r="M278">
        <v>2019</v>
      </c>
      <c r="N278">
        <f>COUNTIFS(CU278:EV278,"=university")</f>
        <v>0</v>
      </c>
      <c r="O278">
        <v>1</v>
      </c>
      <c r="P278">
        <f>COUNTIFS(CU278:EV278,"=*government**")</f>
        <v>0</v>
      </c>
      <c r="Q278">
        <f>COUNTIFS(AP278:CQ278,"=*European Innovation Council*")</f>
        <v>0</v>
      </c>
      <c r="R278">
        <f>COUNTIF(CU278:EV278,"*angel*")</f>
        <v>0</v>
      </c>
      <c r="S278">
        <f>COUNTIF(CU278:EV278,"*family_office*")</f>
        <v>0</v>
      </c>
      <c r="T278">
        <v>0</v>
      </c>
      <c r="U278">
        <f>COUNTIF(CU278:EV278,"*accelerator*")</f>
        <v>0</v>
      </c>
      <c r="V278">
        <f>COUNTIF(CU278:EV278,"*corporate*")</f>
        <v>0</v>
      </c>
      <c r="W278">
        <f t="shared" si="77"/>
        <v>0</v>
      </c>
      <c r="X278">
        <f>COUNTIF(CU278:EV278,"*crowdfunding*")</f>
        <v>0</v>
      </c>
      <c r="Y278">
        <f>COUNTIF(CU278:EV278,"*venture_capital*")</f>
        <v>0</v>
      </c>
      <c r="Z278">
        <v>1</v>
      </c>
      <c r="AA278">
        <f t="shared" si="78"/>
        <v>1</v>
      </c>
      <c r="AB278">
        <f t="shared" si="79"/>
        <v>1</v>
      </c>
      <c r="AC278">
        <f t="shared" si="80"/>
        <v>0</v>
      </c>
      <c r="AD278">
        <f t="shared" si="81"/>
        <v>0</v>
      </c>
      <c r="AE278">
        <f t="shared" si="82"/>
        <v>0</v>
      </c>
      <c r="AF278">
        <f t="shared" si="83"/>
        <v>0</v>
      </c>
      <c r="AG278">
        <f t="shared" si="84"/>
        <v>0</v>
      </c>
      <c r="AH278">
        <f t="shared" si="85"/>
        <v>0</v>
      </c>
      <c r="AI278" t="s">
        <v>250</v>
      </c>
      <c r="AJ278" t="s">
        <v>292</v>
      </c>
      <c r="AM278" t="s">
        <v>581</v>
      </c>
      <c r="AN278" t="s">
        <v>583</v>
      </c>
      <c r="AO278" t="s">
        <v>335</v>
      </c>
      <c r="CR278" t="s">
        <v>292</v>
      </c>
      <c r="CS278" t="s">
        <v>274</v>
      </c>
      <c r="CT278" t="s">
        <v>299</v>
      </c>
      <c r="EW278">
        <v>4</v>
      </c>
      <c r="EX278" t="s">
        <v>258</v>
      </c>
      <c r="EY278" t="s">
        <v>349</v>
      </c>
      <c r="EZ278" t="s">
        <v>258</v>
      </c>
      <c r="FA278" t="s">
        <v>278</v>
      </c>
      <c r="FR278" t="s">
        <v>259</v>
      </c>
      <c r="FS278" t="s">
        <v>586</v>
      </c>
      <c r="FT278" t="s">
        <v>261</v>
      </c>
      <c r="FU278" t="s">
        <v>281</v>
      </c>
      <c r="GL278" t="s">
        <v>259</v>
      </c>
      <c r="GM278" t="s">
        <v>587</v>
      </c>
      <c r="GN278" t="s">
        <v>587</v>
      </c>
      <c r="GO278" t="s">
        <v>302</v>
      </c>
      <c r="HF278" t="s">
        <v>429</v>
      </c>
      <c r="HG278" t="s">
        <v>542</v>
      </c>
      <c r="HH278" t="s">
        <v>328</v>
      </c>
      <c r="HI278" t="s">
        <v>430</v>
      </c>
      <c r="HZ278" t="s">
        <v>583</v>
      </c>
      <c r="IA278" t="s">
        <v>583</v>
      </c>
      <c r="IB278" t="s">
        <v>259</v>
      </c>
      <c r="IC278" t="s">
        <v>335</v>
      </c>
    </row>
    <row r="279" spans="1:239" hidden="1" x14ac:dyDescent="0.3">
      <c r="A279">
        <v>891282</v>
      </c>
      <c r="B279" t="s">
        <v>2991</v>
      </c>
      <c r="D279">
        <v>1</v>
      </c>
      <c r="E279" t="s">
        <v>3312</v>
      </c>
      <c r="G279">
        <v>0</v>
      </c>
      <c r="H279">
        <v>0</v>
      </c>
      <c r="I279">
        <v>2014</v>
      </c>
      <c r="J279" s="3">
        <v>1.6</v>
      </c>
      <c r="K279" s="3">
        <v>1.76</v>
      </c>
      <c r="L279">
        <f t="shared" si="76"/>
        <v>3</v>
      </c>
      <c r="M279">
        <v>2017</v>
      </c>
      <c r="N279">
        <f>COUNTIFS(CR279:EV279,"=university")</f>
        <v>0</v>
      </c>
      <c r="O279">
        <v>1</v>
      </c>
      <c r="P279">
        <f>COUNTIFS(CR279:EV279,"=*government**")</f>
        <v>0</v>
      </c>
      <c r="Q279">
        <f t="shared" si="86"/>
        <v>0</v>
      </c>
      <c r="R279">
        <f>COUNTIF(CR279:EV279,"*angel*")</f>
        <v>2</v>
      </c>
      <c r="S279">
        <f>COUNTIF(CR279:EV279,"*family_office*")</f>
        <v>0</v>
      </c>
      <c r="T279">
        <v>2</v>
      </c>
      <c r="U279">
        <f>COUNTIF(CR279:EV279,"*accelerator*")</f>
        <v>1</v>
      </c>
      <c r="V279">
        <f>COUNTIF(CR279:EV279,"*corporate*")</f>
        <v>1</v>
      </c>
      <c r="W279">
        <f t="shared" si="77"/>
        <v>1</v>
      </c>
      <c r="X279">
        <f>COUNTIF(CR279:EV279,"*crowdfunding*")</f>
        <v>0</v>
      </c>
      <c r="Y279">
        <f>COUNTIF(CR279:EV279,"*venture_capital*")</f>
        <v>1</v>
      </c>
      <c r="Z279">
        <v>2</v>
      </c>
      <c r="AA279">
        <f t="shared" si="78"/>
        <v>1</v>
      </c>
      <c r="AB279">
        <f t="shared" si="79"/>
        <v>0</v>
      </c>
      <c r="AC279">
        <f t="shared" si="80"/>
        <v>0</v>
      </c>
      <c r="AD279">
        <f t="shared" si="81"/>
        <v>0</v>
      </c>
      <c r="AE279">
        <f t="shared" si="82"/>
        <v>0</v>
      </c>
      <c r="AF279">
        <f t="shared" si="83"/>
        <v>0</v>
      </c>
      <c r="AG279">
        <f t="shared" si="84"/>
        <v>0</v>
      </c>
      <c r="AH279">
        <f t="shared" si="85"/>
        <v>0</v>
      </c>
      <c r="AI279" t="s">
        <v>250</v>
      </c>
      <c r="AM279" t="s">
        <v>1361</v>
      </c>
      <c r="AN279" t="s">
        <v>571</v>
      </c>
      <c r="AO279" t="s">
        <v>2992</v>
      </c>
      <c r="AP279" t="s">
        <v>834</v>
      </c>
      <c r="AQ279" t="s">
        <v>2993</v>
      </c>
      <c r="AR279" t="s">
        <v>2994</v>
      </c>
      <c r="CR279" t="s">
        <v>292</v>
      </c>
      <c r="CS279" t="s">
        <v>298</v>
      </c>
      <c r="CT279" t="s">
        <v>275</v>
      </c>
      <c r="CU279" t="s">
        <v>256</v>
      </c>
      <c r="CV279" t="s">
        <v>275</v>
      </c>
      <c r="CW279" t="s">
        <v>324</v>
      </c>
      <c r="EW279">
        <v>3</v>
      </c>
      <c r="EX279" t="s">
        <v>300</v>
      </c>
      <c r="EY279" t="s">
        <v>258</v>
      </c>
      <c r="EZ279" t="s">
        <v>277</v>
      </c>
      <c r="FR279" t="s">
        <v>259</v>
      </c>
      <c r="FS279" t="s">
        <v>951</v>
      </c>
      <c r="FT279">
        <v>1</v>
      </c>
      <c r="GL279" t="s">
        <v>259</v>
      </c>
      <c r="GM279" t="s">
        <v>302</v>
      </c>
      <c r="GN279" t="s">
        <v>302</v>
      </c>
      <c r="HF279" t="s">
        <v>515</v>
      </c>
      <c r="HG279" t="s">
        <v>375</v>
      </c>
      <c r="HH279" t="s">
        <v>589</v>
      </c>
      <c r="HZ279" t="s">
        <v>1361</v>
      </c>
      <c r="IA279" t="s">
        <v>2995</v>
      </c>
      <c r="IB279" t="s">
        <v>2996</v>
      </c>
    </row>
    <row r="280" spans="1:239" hidden="1" x14ac:dyDescent="0.3">
      <c r="A280">
        <v>899381</v>
      </c>
      <c r="B280" t="s">
        <v>2997</v>
      </c>
      <c r="C280">
        <v>1</v>
      </c>
      <c r="E280" t="s">
        <v>3306</v>
      </c>
      <c r="F280">
        <v>2</v>
      </c>
      <c r="G280">
        <v>2</v>
      </c>
      <c r="H280">
        <v>2</v>
      </c>
      <c r="I280">
        <v>2014</v>
      </c>
      <c r="J280" s="3">
        <v>4.3</v>
      </c>
      <c r="K280" s="3">
        <v>4.7300000000000004</v>
      </c>
      <c r="L280">
        <f t="shared" si="76"/>
        <v>2</v>
      </c>
      <c r="M280">
        <v>2016</v>
      </c>
      <c r="N280">
        <f>COUNTIFS(CS280:EV280,"=university")</f>
        <v>0</v>
      </c>
      <c r="O280">
        <v>1</v>
      </c>
      <c r="P280">
        <f>COUNTIFS(CS280:EV280,"=*government**")</f>
        <v>1</v>
      </c>
      <c r="Q280">
        <f>COUNTIFS(AM280:CR280,"=*European Innovation Council*")</f>
        <v>1</v>
      </c>
      <c r="R280">
        <f>COUNTIF(CS280:EV280,"*angel*")</f>
        <v>0</v>
      </c>
      <c r="S280">
        <f>COUNTIF(CS280:EV280,"*family_office*")</f>
        <v>0</v>
      </c>
      <c r="T280">
        <v>0</v>
      </c>
      <c r="U280">
        <f>COUNTIF(CS280:EV280,"*accelerator*")</f>
        <v>1</v>
      </c>
      <c r="V280">
        <f>COUNTIF(CS280:EV280,"*corporate*")</f>
        <v>0</v>
      </c>
      <c r="W280">
        <f t="shared" si="77"/>
        <v>0</v>
      </c>
      <c r="X280">
        <f>COUNTIF(CS280:EV280,"*crowdfunding*")</f>
        <v>0</v>
      </c>
      <c r="Y280">
        <f>COUNTIF(CS280:EV280,"*venture_capital*")</f>
        <v>0</v>
      </c>
      <c r="Z280">
        <v>0</v>
      </c>
      <c r="AA280">
        <f t="shared" si="78"/>
        <v>1</v>
      </c>
      <c r="AB280">
        <f t="shared" si="79"/>
        <v>1</v>
      </c>
      <c r="AC280">
        <f t="shared" si="80"/>
        <v>0</v>
      </c>
      <c r="AD280">
        <f t="shared" si="81"/>
        <v>0</v>
      </c>
      <c r="AE280">
        <f t="shared" si="82"/>
        <v>0</v>
      </c>
      <c r="AF280">
        <f t="shared" si="83"/>
        <v>0</v>
      </c>
      <c r="AG280">
        <f t="shared" si="84"/>
        <v>0</v>
      </c>
      <c r="AH280">
        <f t="shared" si="85"/>
        <v>0</v>
      </c>
      <c r="AI280" t="s">
        <v>250</v>
      </c>
      <c r="AJ280" t="s">
        <v>292</v>
      </c>
      <c r="AM280" t="s">
        <v>369</v>
      </c>
      <c r="AN280" t="s">
        <v>335</v>
      </c>
      <c r="AO280" t="s">
        <v>520</v>
      </c>
      <c r="CR280" t="s">
        <v>373</v>
      </c>
      <c r="CS280" t="s">
        <v>299</v>
      </c>
      <c r="CT280" t="s">
        <v>292</v>
      </c>
      <c r="EW280">
        <v>3</v>
      </c>
      <c r="EX280" t="s">
        <v>278</v>
      </c>
      <c r="EY280" t="s">
        <v>278</v>
      </c>
      <c r="EZ280" t="s">
        <v>258</v>
      </c>
      <c r="FR280" t="s">
        <v>514</v>
      </c>
      <c r="FS280" t="s">
        <v>578</v>
      </c>
      <c r="FT280" t="s">
        <v>259</v>
      </c>
      <c r="GL280" t="s">
        <v>302</v>
      </c>
      <c r="GM280" t="s">
        <v>302</v>
      </c>
      <c r="GN280" t="s">
        <v>259</v>
      </c>
      <c r="HF280" t="s">
        <v>286</v>
      </c>
      <c r="HG280" s="5">
        <v>42767</v>
      </c>
      <c r="HH280" t="s">
        <v>1149</v>
      </c>
      <c r="HZ280" t="s">
        <v>335</v>
      </c>
      <c r="IA280" t="s">
        <v>259</v>
      </c>
      <c r="IB280" t="s">
        <v>520</v>
      </c>
    </row>
    <row r="281" spans="1:239" hidden="1" x14ac:dyDescent="0.3">
      <c r="A281">
        <v>885870</v>
      </c>
      <c r="B281" t="s">
        <v>2998</v>
      </c>
      <c r="C281">
        <v>1</v>
      </c>
      <c r="E281" t="s">
        <v>3313</v>
      </c>
      <c r="F281">
        <v>2</v>
      </c>
      <c r="G281">
        <v>2</v>
      </c>
      <c r="H281">
        <v>0</v>
      </c>
      <c r="I281">
        <v>2015</v>
      </c>
      <c r="J281" s="3">
        <v>5.45</v>
      </c>
      <c r="K281">
        <v>6</v>
      </c>
      <c r="L281">
        <f t="shared" si="76"/>
        <v>3</v>
      </c>
      <c r="M281">
        <v>2018</v>
      </c>
      <c r="N281">
        <f>COUNTIFS(CS281:EV281,"=university")</f>
        <v>0</v>
      </c>
      <c r="O281">
        <v>0</v>
      </c>
      <c r="P281">
        <f>COUNTIFS(CS281:EV281,"=*government**")</f>
        <v>0</v>
      </c>
      <c r="Q281">
        <f>COUNTIFS(AM281:CR281,"=*European Innovation Council*")</f>
        <v>0</v>
      </c>
      <c r="R281">
        <f>COUNTIF(CS281:EV281,"*angel*")</f>
        <v>0</v>
      </c>
      <c r="S281">
        <f>COUNTIF(CS281:EV281,"*family_office*")</f>
        <v>0</v>
      </c>
      <c r="T281">
        <v>0</v>
      </c>
      <c r="U281">
        <f>COUNTIF(CS281:EV281,"*accelerator*")</f>
        <v>0</v>
      </c>
      <c r="V281">
        <f>COUNTIF(CS281:EV281,"*corporate*")</f>
        <v>0</v>
      </c>
      <c r="W281">
        <f t="shared" si="77"/>
        <v>0</v>
      </c>
      <c r="X281">
        <f>COUNTIF(CS281:EV281,"*crowdfunding*")</f>
        <v>0</v>
      </c>
      <c r="Y281">
        <f>COUNTIF(CS281:EV281,"*venture_capital*")</f>
        <v>1</v>
      </c>
      <c r="Z281">
        <v>1</v>
      </c>
      <c r="AA281">
        <f t="shared" si="78"/>
        <v>1</v>
      </c>
      <c r="AB281">
        <f t="shared" si="79"/>
        <v>1</v>
      </c>
      <c r="AC281">
        <f t="shared" si="80"/>
        <v>0</v>
      </c>
      <c r="AD281">
        <f t="shared" si="81"/>
        <v>0</v>
      </c>
      <c r="AE281">
        <f t="shared" si="82"/>
        <v>0</v>
      </c>
      <c r="AF281">
        <f t="shared" si="83"/>
        <v>0</v>
      </c>
      <c r="AG281">
        <f t="shared" si="84"/>
        <v>0</v>
      </c>
      <c r="AH281">
        <f t="shared" si="85"/>
        <v>0</v>
      </c>
      <c r="AI281" t="s">
        <v>250</v>
      </c>
      <c r="AJ281" t="s">
        <v>292</v>
      </c>
      <c r="AM281" t="s">
        <v>2999</v>
      </c>
      <c r="AN281" t="s">
        <v>3000</v>
      </c>
      <c r="CR281" t="s">
        <v>292</v>
      </c>
      <c r="CS281" t="s">
        <v>274</v>
      </c>
      <c r="EW281">
        <v>1</v>
      </c>
      <c r="EX281" t="s">
        <v>258</v>
      </c>
      <c r="FR281">
        <v>6</v>
      </c>
      <c r="GL281" t="s">
        <v>262</v>
      </c>
      <c r="HF281" t="s">
        <v>495</v>
      </c>
      <c r="HZ281" t="s">
        <v>3000</v>
      </c>
    </row>
    <row r="282" spans="1:239" hidden="1" x14ac:dyDescent="0.3">
      <c r="A282">
        <v>973382</v>
      </c>
      <c r="B282" t="s">
        <v>3001</v>
      </c>
      <c r="C282">
        <v>1</v>
      </c>
      <c r="E282" t="s">
        <v>3306</v>
      </c>
      <c r="F282">
        <v>3</v>
      </c>
      <c r="G282">
        <v>3</v>
      </c>
      <c r="H282">
        <v>0</v>
      </c>
      <c r="I282">
        <v>2013</v>
      </c>
      <c r="J282" s="3">
        <v>8.1999999999999993</v>
      </c>
      <c r="K282" s="3">
        <v>9.02</v>
      </c>
      <c r="L282">
        <f t="shared" si="76"/>
        <v>1</v>
      </c>
      <c r="M282">
        <v>2014</v>
      </c>
      <c r="N282">
        <f>COUNTIFS(CW282:EV282,"=university")</f>
        <v>0</v>
      </c>
      <c r="O282">
        <v>0</v>
      </c>
      <c r="P282">
        <f>COUNTIFS(CW282:EV282,"=*government**")</f>
        <v>0</v>
      </c>
      <c r="Q282">
        <f>COUNTIFS(AQ282:CQ282,"=*European Innovation Council*")</f>
        <v>0</v>
      </c>
      <c r="R282">
        <f>COUNTIF(CW282:EV282,"*angel*")</f>
        <v>0</v>
      </c>
      <c r="S282">
        <f>COUNTIF(CW282:EV282,"*family_office*")</f>
        <v>0</v>
      </c>
      <c r="T282">
        <v>0</v>
      </c>
      <c r="U282">
        <f>COUNTIF(CW282:EV282,"*accelerator*")</f>
        <v>0</v>
      </c>
      <c r="V282">
        <f>COUNTIF(CW282:EV282,"*corporate*")</f>
        <v>0</v>
      </c>
      <c r="W282">
        <f t="shared" si="77"/>
        <v>0</v>
      </c>
      <c r="X282">
        <f>COUNTIF(CW282:EV282,"*crowdfunding*")</f>
        <v>0</v>
      </c>
      <c r="Y282">
        <f>COUNTIF(CW282:EV282,"*venture_capital*")</f>
        <v>0</v>
      </c>
      <c r="Z282">
        <v>1</v>
      </c>
      <c r="AA282">
        <f t="shared" si="78"/>
        <v>1</v>
      </c>
      <c r="AB282">
        <f t="shared" si="79"/>
        <v>0</v>
      </c>
      <c r="AC282">
        <f t="shared" si="80"/>
        <v>0</v>
      </c>
      <c r="AD282">
        <f t="shared" si="81"/>
        <v>0</v>
      </c>
      <c r="AE282">
        <f t="shared" si="82"/>
        <v>0</v>
      </c>
      <c r="AF282">
        <f t="shared" si="83"/>
        <v>0</v>
      </c>
      <c r="AG282">
        <f t="shared" si="84"/>
        <v>0</v>
      </c>
      <c r="AH282">
        <f t="shared" si="85"/>
        <v>0</v>
      </c>
      <c r="AI282" t="s">
        <v>250</v>
      </c>
      <c r="AM282" t="s">
        <v>1373</v>
      </c>
      <c r="AN282" t="s">
        <v>3002</v>
      </c>
      <c r="AO282" t="s">
        <v>1688</v>
      </c>
      <c r="AP282" t="s">
        <v>3003</v>
      </c>
      <c r="AQ282" t="s">
        <v>3004</v>
      </c>
      <c r="CR282" t="s">
        <v>276</v>
      </c>
      <c r="CS282" t="s">
        <v>254</v>
      </c>
      <c r="CT282" t="s">
        <v>324</v>
      </c>
      <c r="CU282" t="s">
        <v>323</v>
      </c>
      <c r="CV282" t="s">
        <v>274</v>
      </c>
      <c r="EW282">
        <v>3</v>
      </c>
      <c r="EX282" t="s">
        <v>258</v>
      </c>
      <c r="EY282" t="s">
        <v>257</v>
      </c>
      <c r="EZ282" t="s">
        <v>347</v>
      </c>
      <c r="FR282" t="s">
        <v>737</v>
      </c>
      <c r="FS282" t="s">
        <v>259</v>
      </c>
      <c r="FT282" s="15" t="s">
        <v>869</v>
      </c>
      <c r="GL282" t="s">
        <v>302</v>
      </c>
      <c r="GM282" t="s">
        <v>259</v>
      </c>
      <c r="GN282" t="s">
        <v>302</v>
      </c>
      <c r="HF282" t="s">
        <v>707</v>
      </c>
      <c r="HG282" t="s">
        <v>708</v>
      </c>
      <c r="HH282" t="s">
        <v>287</v>
      </c>
      <c r="HZ282" t="s">
        <v>1373</v>
      </c>
      <c r="IA282" t="s">
        <v>3002</v>
      </c>
      <c r="IB282" t="s">
        <v>3005</v>
      </c>
    </row>
    <row r="283" spans="1:239" hidden="1" x14ac:dyDescent="0.3">
      <c r="A283">
        <v>1771063</v>
      </c>
      <c r="B283" t="s">
        <v>3006</v>
      </c>
      <c r="D283">
        <v>1</v>
      </c>
      <c r="E283" t="s">
        <v>3306</v>
      </c>
      <c r="F283">
        <v>3</v>
      </c>
      <c r="G283">
        <v>3</v>
      </c>
      <c r="H283">
        <v>0</v>
      </c>
      <c r="I283">
        <v>2019</v>
      </c>
      <c r="J283" s="3">
        <v>8</v>
      </c>
      <c r="K283" s="3">
        <v>8.8000000000000007</v>
      </c>
      <c r="L283">
        <f t="shared" si="76"/>
        <v>2</v>
      </c>
      <c r="M283">
        <v>2021</v>
      </c>
      <c r="N283">
        <f>COUNTIFS(CR283:EV283,"=university")</f>
        <v>0</v>
      </c>
      <c r="O283">
        <v>1</v>
      </c>
      <c r="P283">
        <f>COUNTIFS(CR283:EV283,"=*government**")</f>
        <v>0</v>
      </c>
      <c r="Q283">
        <f t="shared" si="86"/>
        <v>0</v>
      </c>
      <c r="R283">
        <f>COUNTIF(CR283:EV283,"*angel*")</f>
        <v>0</v>
      </c>
      <c r="S283">
        <f>COUNTIF(CR283:EV283,"*family_office*")</f>
        <v>0</v>
      </c>
      <c r="T283">
        <v>0</v>
      </c>
      <c r="U283">
        <f>COUNTIF(CR283:EV283,"*accelerator*")</f>
        <v>3</v>
      </c>
      <c r="V283">
        <f>COUNTIF(CR283:EV283,"*corporate*")</f>
        <v>1</v>
      </c>
      <c r="W283">
        <f t="shared" si="77"/>
        <v>0</v>
      </c>
      <c r="X283">
        <f>COUNTIF(CR283:EV283,"*crowdfunding*")</f>
        <v>0</v>
      </c>
      <c r="Y283">
        <f>COUNTIF(CR283:EV283,"*venture_capital*")</f>
        <v>7</v>
      </c>
      <c r="Z283">
        <v>4</v>
      </c>
      <c r="AA283">
        <f t="shared" si="78"/>
        <v>1</v>
      </c>
      <c r="AB283">
        <f t="shared" si="79"/>
        <v>1</v>
      </c>
      <c r="AC283">
        <f t="shared" si="80"/>
        <v>0</v>
      </c>
      <c r="AD283">
        <f t="shared" si="81"/>
        <v>0</v>
      </c>
      <c r="AE283">
        <f t="shared" si="82"/>
        <v>0</v>
      </c>
      <c r="AF283">
        <f t="shared" si="83"/>
        <v>0</v>
      </c>
      <c r="AG283">
        <f t="shared" si="84"/>
        <v>0</v>
      </c>
      <c r="AH283">
        <f t="shared" si="85"/>
        <v>0</v>
      </c>
      <c r="AI283" t="s">
        <v>250</v>
      </c>
      <c r="AJ283" t="s">
        <v>292</v>
      </c>
      <c r="AM283" t="s">
        <v>675</v>
      </c>
      <c r="AN283" t="s">
        <v>2555</v>
      </c>
      <c r="AO283" t="s">
        <v>369</v>
      </c>
      <c r="AP283" t="s">
        <v>1348</v>
      </c>
      <c r="AQ283" t="s">
        <v>899</v>
      </c>
      <c r="AR283" t="s">
        <v>1307</v>
      </c>
      <c r="AS283" t="s">
        <v>2639</v>
      </c>
      <c r="AT283" t="s">
        <v>2982</v>
      </c>
      <c r="AU283" t="s">
        <v>1464</v>
      </c>
      <c r="AV283" t="s">
        <v>2232</v>
      </c>
      <c r="AW283" t="s">
        <v>2983</v>
      </c>
      <c r="CR283" t="s">
        <v>292</v>
      </c>
      <c r="CS283" t="s">
        <v>274</v>
      </c>
      <c r="CT283" t="s">
        <v>373</v>
      </c>
      <c r="CU283" t="s">
        <v>274</v>
      </c>
      <c r="CV283" t="s">
        <v>274</v>
      </c>
      <c r="CW283" t="s">
        <v>274</v>
      </c>
      <c r="CX283" t="s">
        <v>292</v>
      </c>
      <c r="CY283" t="s">
        <v>274</v>
      </c>
      <c r="CZ283" t="s">
        <v>274</v>
      </c>
      <c r="DA283" t="s">
        <v>274</v>
      </c>
      <c r="DB283" t="s">
        <v>323</v>
      </c>
      <c r="EW283">
        <v>4</v>
      </c>
      <c r="EX283" t="s">
        <v>665</v>
      </c>
      <c r="EY283" t="s">
        <v>300</v>
      </c>
      <c r="EZ283" t="s">
        <v>258</v>
      </c>
      <c r="FA283" t="s">
        <v>347</v>
      </c>
      <c r="FR283" t="s">
        <v>259</v>
      </c>
      <c r="FS283" t="s">
        <v>259</v>
      </c>
      <c r="FT283">
        <v>1</v>
      </c>
      <c r="FU283">
        <v>7</v>
      </c>
      <c r="GL283" t="s">
        <v>259</v>
      </c>
      <c r="GM283" t="s">
        <v>259</v>
      </c>
      <c r="GN283" t="s">
        <v>302</v>
      </c>
      <c r="GO283" t="s">
        <v>302</v>
      </c>
      <c r="HF283">
        <v>2019</v>
      </c>
      <c r="HG283" t="s">
        <v>360</v>
      </c>
      <c r="HH283" s="5">
        <v>44287</v>
      </c>
      <c r="HI283" t="s">
        <v>1984</v>
      </c>
      <c r="HZ283" t="s">
        <v>2555</v>
      </c>
      <c r="IA283" t="s">
        <v>369</v>
      </c>
      <c r="IB283" t="s">
        <v>3007</v>
      </c>
      <c r="IC283" t="s">
        <v>3008</v>
      </c>
    </row>
    <row r="284" spans="1:239" hidden="1" x14ac:dyDescent="0.3">
      <c r="A284">
        <v>1745340</v>
      </c>
      <c r="B284" t="s">
        <v>3009</v>
      </c>
      <c r="D284">
        <v>1</v>
      </c>
      <c r="E284" t="s">
        <v>3313</v>
      </c>
      <c r="F284">
        <v>5</v>
      </c>
      <c r="G284">
        <v>2</v>
      </c>
      <c r="H284">
        <v>1</v>
      </c>
      <c r="I284">
        <v>2017</v>
      </c>
      <c r="J284" s="3">
        <v>5</v>
      </c>
      <c r="K284" s="3">
        <v>5.5</v>
      </c>
      <c r="L284">
        <f t="shared" si="76"/>
        <v>1</v>
      </c>
      <c r="M284">
        <v>2018</v>
      </c>
      <c r="N284">
        <f>COUNTIFS(CR284:EV284,"=university")</f>
        <v>1</v>
      </c>
      <c r="O284">
        <v>1</v>
      </c>
      <c r="P284">
        <f>COUNTIFS(CR284:EV284,"=*government**")</f>
        <v>0</v>
      </c>
      <c r="Q284">
        <f t="shared" si="86"/>
        <v>0</v>
      </c>
      <c r="R284">
        <f>COUNTIF(CR284:EV284,"*angel*")</f>
        <v>0</v>
      </c>
      <c r="S284">
        <f>COUNTIF(CR284:EV284,"*family_office*")</f>
        <v>0</v>
      </c>
      <c r="T284">
        <v>0</v>
      </c>
      <c r="U284">
        <f>COUNTIF(CR284:EV284,"*accelerator*")</f>
        <v>1</v>
      </c>
      <c r="V284">
        <f>COUNTIF(CR284:EV284,"*corporate*")</f>
        <v>1</v>
      </c>
      <c r="W284">
        <f t="shared" si="77"/>
        <v>0</v>
      </c>
      <c r="X284">
        <f>COUNTIF(CR284:EV284,"*crowdfunding*")</f>
        <v>0</v>
      </c>
      <c r="Y284">
        <f>COUNTIF(CR284:EV284,"*venture_capital*")</f>
        <v>3</v>
      </c>
      <c r="Z284">
        <v>3</v>
      </c>
      <c r="AA284">
        <f t="shared" si="78"/>
        <v>1</v>
      </c>
      <c r="AB284">
        <f t="shared" si="79"/>
        <v>1</v>
      </c>
      <c r="AC284">
        <f t="shared" si="80"/>
        <v>0</v>
      </c>
      <c r="AD284">
        <f t="shared" si="81"/>
        <v>0</v>
      </c>
      <c r="AE284">
        <f t="shared" si="82"/>
        <v>0</v>
      </c>
      <c r="AF284">
        <f t="shared" si="83"/>
        <v>0</v>
      </c>
      <c r="AG284">
        <f t="shared" si="84"/>
        <v>0</v>
      </c>
      <c r="AH284">
        <f t="shared" si="85"/>
        <v>0</v>
      </c>
      <c r="AI284" t="s">
        <v>250</v>
      </c>
      <c r="AJ284" t="s">
        <v>292</v>
      </c>
      <c r="AM284" t="s">
        <v>582</v>
      </c>
      <c r="AN284" t="s">
        <v>956</v>
      </c>
      <c r="AO284" t="s">
        <v>581</v>
      </c>
      <c r="AP284" t="s">
        <v>2006</v>
      </c>
      <c r="AQ284" t="s">
        <v>3010</v>
      </c>
      <c r="AR284" t="s">
        <v>2641</v>
      </c>
      <c r="CR284" t="s">
        <v>274</v>
      </c>
      <c r="CS284" t="s">
        <v>254</v>
      </c>
      <c r="CT284" t="s">
        <v>292</v>
      </c>
      <c r="CU284" t="s">
        <v>324</v>
      </c>
      <c r="CV284" t="s">
        <v>274</v>
      </c>
      <c r="CW284" t="s">
        <v>274</v>
      </c>
      <c r="EW284">
        <v>6</v>
      </c>
      <c r="EX284" t="s">
        <v>278</v>
      </c>
      <c r="EY284" t="s">
        <v>278</v>
      </c>
      <c r="EZ284" t="s">
        <v>257</v>
      </c>
      <c r="FA284" t="s">
        <v>300</v>
      </c>
      <c r="FB284" t="s">
        <v>258</v>
      </c>
      <c r="FC284" t="s">
        <v>258</v>
      </c>
      <c r="FR284" t="s">
        <v>602</v>
      </c>
      <c r="FS284" t="s">
        <v>602</v>
      </c>
      <c r="FT284" t="s">
        <v>259</v>
      </c>
      <c r="FU284" t="s">
        <v>259</v>
      </c>
      <c r="FV284">
        <v>2</v>
      </c>
      <c r="FW284">
        <v>4</v>
      </c>
      <c r="GL284" t="s">
        <v>587</v>
      </c>
      <c r="GM284" t="s">
        <v>587</v>
      </c>
      <c r="GN284" t="s">
        <v>259</v>
      </c>
      <c r="GO284" t="s">
        <v>259</v>
      </c>
      <c r="GP284" t="s">
        <v>587</v>
      </c>
      <c r="GQ284" t="s">
        <v>587</v>
      </c>
      <c r="HF284" t="s">
        <v>428</v>
      </c>
      <c r="HG284" s="5" t="s">
        <v>1024</v>
      </c>
      <c r="HH284" s="5">
        <v>43770</v>
      </c>
      <c r="HI284" t="s">
        <v>358</v>
      </c>
      <c r="HJ284" t="s">
        <v>330</v>
      </c>
      <c r="HK284" t="s">
        <v>305</v>
      </c>
      <c r="HZ284" t="s">
        <v>582</v>
      </c>
      <c r="IA284" t="s">
        <v>582</v>
      </c>
      <c r="IB284" t="s">
        <v>956</v>
      </c>
      <c r="IC284" t="s">
        <v>581</v>
      </c>
      <c r="ID284" t="s">
        <v>3011</v>
      </c>
      <c r="IE284" t="s">
        <v>259</v>
      </c>
    </row>
    <row r="285" spans="1:239" hidden="1" x14ac:dyDescent="0.3">
      <c r="A285">
        <v>1466665</v>
      </c>
      <c r="B285" t="s">
        <v>3012</v>
      </c>
      <c r="D285">
        <v>1</v>
      </c>
      <c r="E285" t="s">
        <v>3312</v>
      </c>
      <c r="F285">
        <v>1</v>
      </c>
      <c r="G285">
        <v>0</v>
      </c>
      <c r="H285">
        <v>0</v>
      </c>
      <c r="I285">
        <v>2013</v>
      </c>
      <c r="J285" s="3">
        <v>8</v>
      </c>
      <c r="K285" s="3">
        <v>8.8000000000000007</v>
      </c>
      <c r="L285">
        <f t="shared" si="76"/>
        <v>8</v>
      </c>
      <c r="M285">
        <v>2021</v>
      </c>
      <c r="N285">
        <f>COUNTIFS(CR285:EV285,"=university")</f>
        <v>0</v>
      </c>
      <c r="O285">
        <v>1</v>
      </c>
      <c r="P285">
        <f>COUNTIFS(CR285:EV285,"=*government**")</f>
        <v>0</v>
      </c>
      <c r="Q285">
        <f>COUNTIFS(AT285:CQ285,"=*European Innovation Council*")</f>
        <v>0</v>
      </c>
      <c r="R285">
        <f>COUNTIF(CR285:EV285,"*angel*")</f>
        <v>0</v>
      </c>
      <c r="S285">
        <f>COUNTIF(CR285:EV285,"*family_office*")</f>
        <v>0</v>
      </c>
      <c r="T285">
        <v>0</v>
      </c>
      <c r="U285">
        <f>COUNTIF(CR285:EV285,"*accelerator*")</f>
        <v>4</v>
      </c>
      <c r="V285">
        <f>COUNTIF(CR285:EV285,"*corporate*")</f>
        <v>1</v>
      </c>
      <c r="W285">
        <f t="shared" si="77"/>
        <v>0</v>
      </c>
      <c r="X285">
        <f>COUNTIF(CR285:EV285,"*crowdfunding*")</f>
        <v>0</v>
      </c>
      <c r="Y285">
        <f>COUNTIF(CR285:EV285,"*venture_capital*")</f>
        <v>2</v>
      </c>
      <c r="Z285">
        <v>2</v>
      </c>
      <c r="AA285">
        <f t="shared" si="78"/>
        <v>1</v>
      </c>
      <c r="AB285">
        <f t="shared" si="79"/>
        <v>1</v>
      </c>
      <c r="AC285">
        <f t="shared" si="80"/>
        <v>0</v>
      </c>
      <c r="AD285">
        <f t="shared" si="81"/>
        <v>0</v>
      </c>
      <c r="AE285">
        <f t="shared" si="82"/>
        <v>0</v>
      </c>
      <c r="AF285">
        <f t="shared" si="83"/>
        <v>0</v>
      </c>
      <c r="AG285">
        <f t="shared" si="84"/>
        <v>0</v>
      </c>
      <c r="AH285">
        <f t="shared" si="85"/>
        <v>0</v>
      </c>
      <c r="AI285" t="s">
        <v>250</v>
      </c>
      <c r="AJ285" t="s">
        <v>292</v>
      </c>
      <c r="AM285" t="s">
        <v>312</v>
      </c>
      <c r="AN285" t="s">
        <v>3013</v>
      </c>
      <c r="AO285" t="s">
        <v>315</v>
      </c>
      <c r="AP285" t="s">
        <v>1361</v>
      </c>
      <c r="AQ285" t="s">
        <v>520</v>
      </c>
      <c r="AR285" t="s">
        <v>1514</v>
      </c>
      <c r="AS285" t="s">
        <v>2180</v>
      </c>
      <c r="CR285" t="s">
        <v>274</v>
      </c>
      <c r="CS285" t="s">
        <v>292</v>
      </c>
      <c r="CT285" t="s">
        <v>292</v>
      </c>
      <c r="CU285" t="s">
        <v>292</v>
      </c>
      <c r="CV285" t="s">
        <v>292</v>
      </c>
      <c r="CW285" t="s">
        <v>273</v>
      </c>
      <c r="CX285" t="s">
        <v>323</v>
      </c>
      <c r="EW285">
        <v>3</v>
      </c>
      <c r="EX285" t="s">
        <v>300</v>
      </c>
      <c r="EY285" t="s">
        <v>258</v>
      </c>
      <c r="EZ285" t="s">
        <v>277</v>
      </c>
      <c r="FR285" t="s">
        <v>259</v>
      </c>
      <c r="FS285" t="s">
        <v>259</v>
      </c>
      <c r="FT285">
        <v>8</v>
      </c>
      <c r="GL285" t="s">
        <v>259</v>
      </c>
      <c r="GM285" t="s">
        <v>259</v>
      </c>
      <c r="GN285" t="s">
        <v>302</v>
      </c>
      <c r="HF285" s="5" t="s">
        <v>607</v>
      </c>
      <c r="HG285" t="s">
        <v>515</v>
      </c>
      <c r="HH285" s="5">
        <v>44287</v>
      </c>
      <c r="HZ285" t="s">
        <v>1361</v>
      </c>
      <c r="IA285" t="s">
        <v>520</v>
      </c>
      <c r="IB285" t="s">
        <v>3014</v>
      </c>
    </row>
    <row r="286" spans="1:239" hidden="1" x14ac:dyDescent="0.3">
      <c r="A286">
        <v>233866</v>
      </c>
      <c r="B286" t="s">
        <v>3015</v>
      </c>
      <c r="D286">
        <v>1</v>
      </c>
      <c r="E286" t="s">
        <v>3306</v>
      </c>
      <c r="F286">
        <v>2</v>
      </c>
      <c r="G286">
        <v>0</v>
      </c>
      <c r="H286">
        <v>0</v>
      </c>
      <c r="I286">
        <v>2015</v>
      </c>
      <c r="J286" s="3">
        <v>5</v>
      </c>
      <c r="K286" s="3">
        <v>5.5</v>
      </c>
      <c r="L286">
        <f t="shared" si="76"/>
        <v>4</v>
      </c>
      <c r="M286">
        <v>2019</v>
      </c>
      <c r="N286">
        <f>COUNTIFS(CO286:EV286,"=university")</f>
        <v>0</v>
      </c>
      <c r="O286">
        <v>1</v>
      </c>
      <c r="P286">
        <f>COUNTIFS(CO286:EV286,"=*government**")</f>
        <v>0</v>
      </c>
      <c r="Q286">
        <f t="shared" si="86"/>
        <v>0</v>
      </c>
      <c r="R286">
        <f>COUNTIF(CO286:EV286,"*angel*")</f>
        <v>0</v>
      </c>
      <c r="S286">
        <f>COUNTIF(CO286:EV286,"*family_office*")</f>
        <v>1</v>
      </c>
      <c r="T286">
        <v>1</v>
      </c>
      <c r="U286">
        <f>COUNTIF(CO286:EV286,"*accelerator*")</f>
        <v>2</v>
      </c>
      <c r="V286">
        <f>COUNTIF(CO286:EV286,"*corporate*")</f>
        <v>2</v>
      </c>
      <c r="W286">
        <f t="shared" si="77"/>
        <v>0</v>
      </c>
      <c r="X286">
        <f>COUNTIF(CO286:EV286,"*crowdfunding*")</f>
        <v>0</v>
      </c>
      <c r="Y286">
        <f>COUNTIF(CO286:EV286,"*venture_capital*")</f>
        <v>8</v>
      </c>
      <c r="Z286">
        <v>9</v>
      </c>
      <c r="AA286">
        <f t="shared" si="78"/>
        <v>1</v>
      </c>
      <c r="AB286">
        <f t="shared" si="79"/>
        <v>1</v>
      </c>
      <c r="AC286">
        <f t="shared" si="80"/>
        <v>0</v>
      </c>
      <c r="AD286">
        <f t="shared" si="81"/>
        <v>0</v>
      </c>
      <c r="AE286">
        <f t="shared" si="82"/>
        <v>0</v>
      </c>
      <c r="AF286">
        <f t="shared" si="83"/>
        <v>0</v>
      </c>
      <c r="AG286">
        <f t="shared" si="84"/>
        <v>0</v>
      </c>
      <c r="AH286">
        <f t="shared" si="85"/>
        <v>0</v>
      </c>
      <c r="AI286" t="s">
        <v>250</v>
      </c>
      <c r="AJ286" t="s">
        <v>292</v>
      </c>
      <c r="AM286" t="s">
        <v>3016</v>
      </c>
      <c r="AN286" t="s">
        <v>2791</v>
      </c>
      <c r="AO286" t="s">
        <v>898</v>
      </c>
      <c r="AP286" t="s">
        <v>3017</v>
      </c>
      <c r="AQ286" t="s">
        <v>682</v>
      </c>
      <c r="AR286" t="s">
        <v>3018</v>
      </c>
      <c r="AS286" t="s">
        <v>3019</v>
      </c>
      <c r="AT286" t="s">
        <v>369</v>
      </c>
      <c r="AU286" t="s">
        <v>3020</v>
      </c>
      <c r="AV286" t="s">
        <v>3021</v>
      </c>
      <c r="AW286" t="s">
        <v>3022</v>
      </c>
      <c r="AX286" t="s">
        <v>3023</v>
      </c>
      <c r="CR286" t="s">
        <v>274</v>
      </c>
      <c r="CS286" t="s">
        <v>292</v>
      </c>
      <c r="CT286" t="s">
        <v>274</v>
      </c>
      <c r="CU286" t="s">
        <v>274</v>
      </c>
      <c r="CV286" t="s">
        <v>274</v>
      </c>
      <c r="CW286" t="s">
        <v>274</v>
      </c>
      <c r="CX286" t="s">
        <v>274</v>
      </c>
      <c r="CY286" t="s">
        <v>373</v>
      </c>
      <c r="CZ286" t="s">
        <v>324</v>
      </c>
      <c r="DA286" t="s">
        <v>3024</v>
      </c>
      <c r="DB286" t="s">
        <v>274</v>
      </c>
      <c r="DC286" t="s">
        <v>324</v>
      </c>
      <c r="EW286">
        <v>6</v>
      </c>
      <c r="EX286" t="s">
        <v>300</v>
      </c>
      <c r="EY286" t="s">
        <v>258</v>
      </c>
      <c r="EZ286" t="s">
        <v>258</v>
      </c>
      <c r="FA286" t="s">
        <v>277</v>
      </c>
      <c r="FB286" t="s">
        <v>347</v>
      </c>
      <c r="FC286" t="s">
        <v>279</v>
      </c>
      <c r="FR286" t="s">
        <v>259</v>
      </c>
      <c r="FS286" t="s">
        <v>259</v>
      </c>
      <c r="FT286" t="s">
        <v>259</v>
      </c>
      <c r="FU286" t="s">
        <v>259</v>
      </c>
      <c r="FV286">
        <v>5</v>
      </c>
      <c r="FW286" t="s">
        <v>259</v>
      </c>
      <c r="GL286" t="s">
        <v>259</v>
      </c>
      <c r="GM286" t="s">
        <v>259</v>
      </c>
      <c r="GN286" t="s">
        <v>259</v>
      </c>
      <c r="GO286" t="s">
        <v>259</v>
      </c>
      <c r="GP286" t="s">
        <v>302</v>
      </c>
      <c r="GQ286" t="s">
        <v>259</v>
      </c>
      <c r="HF286" t="s">
        <v>515</v>
      </c>
      <c r="HG286" t="s">
        <v>1508</v>
      </c>
      <c r="HH286" s="5">
        <v>42401</v>
      </c>
      <c r="HI286" s="5" t="s">
        <v>589</v>
      </c>
      <c r="HJ286" t="s">
        <v>430</v>
      </c>
      <c r="HK286" t="s">
        <v>485</v>
      </c>
      <c r="HZ286" t="s">
        <v>369</v>
      </c>
      <c r="IA286" t="s">
        <v>3020</v>
      </c>
      <c r="IB286" t="s">
        <v>3021</v>
      </c>
      <c r="IC286" t="s">
        <v>3021</v>
      </c>
      <c r="ID286" t="s">
        <v>3025</v>
      </c>
      <c r="IE286" t="s">
        <v>259</v>
      </c>
    </row>
    <row r="287" spans="1:239" hidden="1" x14ac:dyDescent="0.3">
      <c r="A287">
        <v>1484187</v>
      </c>
      <c r="B287" t="s">
        <v>3026</v>
      </c>
      <c r="D287">
        <v>1</v>
      </c>
      <c r="E287" t="s">
        <v>3316</v>
      </c>
      <c r="F287">
        <v>1</v>
      </c>
      <c r="G287">
        <v>1</v>
      </c>
      <c r="H287">
        <v>0</v>
      </c>
      <c r="I287">
        <v>2017</v>
      </c>
      <c r="J287" s="3">
        <v>4.5999999999999996</v>
      </c>
      <c r="K287" s="3">
        <v>5.05</v>
      </c>
      <c r="L287">
        <f t="shared" si="76"/>
        <v>1</v>
      </c>
      <c r="M287">
        <v>2018</v>
      </c>
      <c r="N287">
        <f t="shared" ref="N287:N292" si="95">COUNTIFS(CR287:EV287,"=university")</f>
        <v>0</v>
      </c>
      <c r="O287">
        <v>1</v>
      </c>
      <c r="P287">
        <f t="shared" ref="P287:P292" si="96">COUNTIFS(CR287:EV287,"=*government**")</f>
        <v>1</v>
      </c>
      <c r="Q287">
        <f t="shared" si="86"/>
        <v>0</v>
      </c>
      <c r="R287">
        <f t="shared" ref="R287:R292" si="97">COUNTIF(CR287:EV287,"*angel*")</f>
        <v>0</v>
      </c>
      <c r="S287">
        <f t="shared" ref="S287:S292" si="98">COUNTIF(CR287:EV287,"*family_office*")</f>
        <v>0</v>
      </c>
      <c r="T287">
        <v>0</v>
      </c>
      <c r="U287">
        <f t="shared" ref="U287:U292" si="99">COUNTIF(CR287:EV287,"*accelerator*")</f>
        <v>3</v>
      </c>
      <c r="V287">
        <f t="shared" ref="V287:V292" si="100">COUNTIF(CR287:EV287,"*corporate*")</f>
        <v>0</v>
      </c>
      <c r="W287">
        <f t="shared" si="77"/>
        <v>1</v>
      </c>
      <c r="X287">
        <f t="shared" ref="X287:X292" si="101">COUNTIF(CR287:EV287,"*crowdfunding*")</f>
        <v>0</v>
      </c>
      <c r="Y287">
        <f t="shared" ref="Y287:Y292" si="102">COUNTIF(CR287:EV287,"*venture_capital*")</f>
        <v>4</v>
      </c>
      <c r="Z287">
        <v>2</v>
      </c>
      <c r="AA287">
        <f t="shared" si="78"/>
        <v>1</v>
      </c>
      <c r="AB287">
        <f t="shared" si="79"/>
        <v>1</v>
      </c>
      <c r="AC287">
        <f t="shared" si="80"/>
        <v>0</v>
      </c>
      <c r="AD287">
        <f t="shared" si="81"/>
        <v>0</v>
      </c>
      <c r="AE287">
        <f t="shared" si="82"/>
        <v>0</v>
      </c>
      <c r="AF287">
        <f t="shared" si="83"/>
        <v>0</v>
      </c>
      <c r="AG287">
        <f t="shared" si="84"/>
        <v>0</v>
      </c>
      <c r="AH287">
        <f t="shared" si="85"/>
        <v>0</v>
      </c>
      <c r="AI287" t="s">
        <v>250</v>
      </c>
      <c r="AJ287" t="s">
        <v>292</v>
      </c>
      <c r="AM287" t="s">
        <v>880</v>
      </c>
      <c r="AN287" t="s">
        <v>936</v>
      </c>
      <c r="AO287" t="s">
        <v>934</v>
      </c>
      <c r="AP287" t="s">
        <v>2759</v>
      </c>
      <c r="AQ287" t="s">
        <v>935</v>
      </c>
      <c r="AR287" t="s">
        <v>1118</v>
      </c>
      <c r="AS287" t="s">
        <v>3027</v>
      </c>
      <c r="AT287" t="s">
        <v>3028</v>
      </c>
      <c r="AU287" t="s">
        <v>3029</v>
      </c>
      <c r="CR287" t="s">
        <v>292</v>
      </c>
      <c r="CS287" t="s">
        <v>274</v>
      </c>
      <c r="CT287" t="s">
        <v>292</v>
      </c>
      <c r="CU287" t="s">
        <v>256</v>
      </c>
      <c r="CV287" t="s">
        <v>299</v>
      </c>
      <c r="CW287" t="s">
        <v>274</v>
      </c>
      <c r="CX287" t="s">
        <v>292</v>
      </c>
      <c r="CY287" t="s">
        <v>274</v>
      </c>
      <c r="CZ287" t="s">
        <v>274</v>
      </c>
      <c r="EW287">
        <v>5</v>
      </c>
      <c r="EX287" t="s">
        <v>300</v>
      </c>
      <c r="EY287" t="s">
        <v>259</v>
      </c>
      <c r="EZ287" t="s">
        <v>258</v>
      </c>
      <c r="FA287" t="s">
        <v>258</v>
      </c>
      <c r="FB287" t="s">
        <v>665</v>
      </c>
      <c r="FR287" t="s">
        <v>259</v>
      </c>
      <c r="FS287" t="s">
        <v>2312</v>
      </c>
      <c r="FT287" t="s">
        <v>578</v>
      </c>
      <c r="FU287" t="s">
        <v>261</v>
      </c>
      <c r="FV287" t="s">
        <v>260</v>
      </c>
      <c r="GL287" t="s">
        <v>259</v>
      </c>
      <c r="GM287" t="s">
        <v>302</v>
      </c>
      <c r="GN287" t="s">
        <v>302</v>
      </c>
      <c r="GO287" t="s">
        <v>302</v>
      </c>
      <c r="GP287" t="s">
        <v>302</v>
      </c>
      <c r="HF287" s="5" t="s">
        <v>375</v>
      </c>
      <c r="HG287" t="s">
        <v>376</v>
      </c>
      <c r="HH287" s="5">
        <v>43405</v>
      </c>
      <c r="HI287" t="s">
        <v>358</v>
      </c>
      <c r="HJ287" s="5" t="s">
        <v>360</v>
      </c>
      <c r="HZ287" t="s">
        <v>934</v>
      </c>
      <c r="IA287" t="s">
        <v>2759</v>
      </c>
      <c r="IB287" t="s">
        <v>3030</v>
      </c>
      <c r="IC287" t="s">
        <v>2759</v>
      </c>
      <c r="ID287" t="s">
        <v>2759</v>
      </c>
    </row>
    <row r="288" spans="1:239" hidden="1" x14ac:dyDescent="0.3">
      <c r="A288">
        <v>1796263</v>
      </c>
      <c r="B288" t="s">
        <v>3031</v>
      </c>
      <c r="C288">
        <v>1</v>
      </c>
      <c r="E288" t="s">
        <v>3312</v>
      </c>
      <c r="F288">
        <v>2</v>
      </c>
      <c r="G288">
        <v>2</v>
      </c>
      <c r="H288">
        <v>0</v>
      </c>
      <c r="I288">
        <v>2017</v>
      </c>
      <c r="J288" s="3">
        <v>18.5</v>
      </c>
      <c r="K288" s="3">
        <v>20.350000000000001</v>
      </c>
      <c r="L288">
        <f t="shared" si="76"/>
        <v>3</v>
      </c>
      <c r="M288">
        <v>2020</v>
      </c>
      <c r="N288">
        <f t="shared" si="95"/>
        <v>0</v>
      </c>
      <c r="O288">
        <v>0</v>
      </c>
      <c r="P288">
        <f t="shared" si="96"/>
        <v>0</v>
      </c>
      <c r="Q288">
        <f t="shared" si="86"/>
        <v>0</v>
      </c>
      <c r="R288">
        <f t="shared" si="97"/>
        <v>0</v>
      </c>
      <c r="S288">
        <f t="shared" si="98"/>
        <v>0</v>
      </c>
      <c r="T288">
        <v>0</v>
      </c>
      <c r="U288">
        <f t="shared" si="99"/>
        <v>1</v>
      </c>
      <c r="V288">
        <f t="shared" si="100"/>
        <v>3</v>
      </c>
      <c r="W288">
        <f t="shared" si="77"/>
        <v>1</v>
      </c>
      <c r="X288">
        <f t="shared" si="101"/>
        <v>0</v>
      </c>
      <c r="Y288">
        <f t="shared" si="102"/>
        <v>5</v>
      </c>
      <c r="Z288">
        <v>5</v>
      </c>
      <c r="AA288">
        <f t="shared" si="78"/>
        <v>1</v>
      </c>
      <c r="AB288">
        <f t="shared" si="79"/>
        <v>1</v>
      </c>
      <c r="AC288">
        <f t="shared" si="80"/>
        <v>0</v>
      </c>
      <c r="AD288">
        <f t="shared" si="81"/>
        <v>0</v>
      </c>
      <c r="AE288">
        <f t="shared" si="82"/>
        <v>0</v>
      </c>
      <c r="AF288">
        <f t="shared" si="83"/>
        <v>0</v>
      </c>
      <c r="AG288">
        <f t="shared" si="84"/>
        <v>0</v>
      </c>
      <c r="AH288">
        <f t="shared" si="85"/>
        <v>0</v>
      </c>
      <c r="AI288" t="s">
        <v>250</v>
      </c>
      <c r="AJ288" t="s">
        <v>292</v>
      </c>
      <c r="AM288" t="s">
        <v>2872</v>
      </c>
      <c r="AN288" t="s">
        <v>3032</v>
      </c>
      <c r="AO288" t="s">
        <v>571</v>
      </c>
      <c r="AP288" t="s">
        <v>1215</v>
      </c>
      <c r="AQ288" t="s">
        <v>1225</v>
      </c>
      <c r="AR288" t="s">
        <v>573</v>
      </c>
      <c r="AS288" t="s">
        <v>3033</v>
      </c>
      <c r="AT288" t="s">
        <v>1735</v>
      </c>
      <c r="AU288" t="s">
        <v>1713</v>
      </c>
      <c r="AV288" t="s">
        <v>3034</v>
      </c>
      <c r="AW288" t="s">
        <v>3035</v>
      </c>
      <c r="AX288" t="s">
        <v>3036</v>
      </c>
      <c r="CR288" t="s">
        <v>274</v>
      </c>
      <c r="CS288" t="s">
        <v>292</v>
      </c>
      <c r="CT288" t="s">
        <v>298</v>
      </c>
      <c r="CU288" t="s">
        <v>274</v>
      </c>
      <c r="CV288" t="s">
        <v>274</v>
      </c>
      <c r="CW288" t="s">
        <v>324</v>
      </c>
      <c r="CX288" t="s">
        <v>323</v>
      </c>
      <c r="CY288" t="s">
        <v>323</v>
      </c>
      <c r="CZ288" t="s">
        <v>505</v>
      </c>
      <c r="DA288" t="s">
        <v>274</v>
      </c>
      <c r="DB288" t="s">
        <v>256</v>
      </c>
      <c r="DC288" t="s">
        <v>505</v>
      </c>
      <c r="EW288">
        <v>4</v>
      </c>
      <c r="EX288" t="s">
        <v>278</v>
      </c>
      <c r="EY288" t="s">
        <v>277</v>
      </c>
      <c r="EZ288" t="s">
        <v>349</v>
      </c>
      <c r="FA288" t="s">
        <v>347</v>
      </c>
      <c r="FR288" t="s">
        <v>667</v>
      </c>
      <c r="FS288" t="s">
        <v>526</v>
      </c>
      <c r="FT288">
        <v>20</v>
      </c>
      <c r="FU288">
        <v>14</v>
      </c>
      <c r="GL288" t="s">
        <v>262</v>
      </c>
      <c r="GM288" t="s">
        <v>302</v>
      </c>
      <c r="GN288" t="s">
        <v>262</v>
      </c>
      <c r="GO288" t="s">
        <v>302</v>
      </c>
      <c r="HF288" s="5">
        <v>43862</v>
      </c>
      <c r="HG288" s="5">
        <v>43862</v>
      </c>
      <c r="HH288" t="s">
        <v>929</v>
      </c>
      <c r="HI288" t="s">
        <v>929</v>
      </c>
      <c r="HZ288" t="s">
        <v>571</v>
      </c>
      <c r="IA288" t="s">
        <v>3037</v>
      </c>
      <c r="IB288" t="s">
        <v>571</v>
      </c>
      <c r="IC288" t="s">
        <v>3038</v>
      </c>
    </row>
    <row r="289" spans="1:240" hidden="1" x14ac:dyDescent="0.3">
      <c r="A289">
        <v>2433212</v>
      </c>
      <c r="B289" t="s">
        <v>3039</v>
      </c>
      <c r="C289">
        <v>1</v>
      </c>
      <c r="E289" t="s">
        <v>3304</v>
      </c>
      <c r="F289">
        <v>1</v>
      </c>
      <c r="G289">
        <v>1</v>
      </c>
      <c r="H289">
        <v>1</v>
      </c>
      <c r="I289">
        <v>2019</v>
      </c>
      <c r="J289" s="3">
        <v>4.17</v>
      </c>
      <c r="K289" s="3">
        <v>4.59</v>
      </c>
      <c r="L289">
        <f t="shared" si="76"/>
        <v>1</v>
      </c>
      <c r="M289">
        <v>2020</v>
      </c>
      <c r="N289">
        <f t="shared" si="95"/>
        <v>0</v>
      </c>
      <c r="O289">
        <v>0</v>
      </c>
      <c r="P289">
        <f t="shared" si="96"/>
        <v>1</v>
      </c>
      <c r="Q289">
        <f t="shared" si="86"/>
        <v>1</v>
      </c>
      <c r="R289">
        <f t="shared" si="97"/>
        <v>1</v>
      </c>
      <c r="S289">
        <f t="shared" si="98"/>
        <v>0</v>
      </c>
      <c r="T289">
        <v>0</v>
      </c>
      <c r="U289">
        <f t="shared" si="99"/>
        <v>2</v>
      </c>
      <c r="V289">
        <f t="shared" si="100"/>
        <v>0</v>
      </c>
      <c r="W289">
        <f t="shared" si="77"/>
        <v>0</v>
      </c>
      <c r="X289">
        <f t="shared" si="101"/>
        <v>0</v>
      </c>
      <c r="Y289">
        <f t="shared" si="102"/>
        <v>5</v>
      </c>
      <c r="Z289">
        <v>5</v>
      </c>
      <c r="AA289">
        <f t="shared" si="78"/>
        <v>1</v>
      </c>
      <c r="AB289">
        <f t="shared" si="79"/>
        <v>1</v>
      </c>
      <c r="AC289">
        <f t="shared" si="80"/>
        <v>0</v>
      </c>
      <c r="AD289">
        <f t="shared" si="81"/>
        <v>0</v>
      </c>
      <c r="AE289">
        <f t="shared" si="82"/>
        <v>0</v>
      </c>
      <c r="AF289">
        <f t="shared" si="83"/>
        <v>0</v>
      </c>
      <c r="AG289">
        <f t="shared" si="84"/>
        <v>0</v>
      </c>
      <c r="AH289">
        <f t="shared" si="85"/>
        <v>0</v>
      </c>
      <c r="AI289" t="s">
        <v>250</v>
      </c>
      <c r="AJ289" t="s">
        <v>292</v>
      </c>
      <c r="AM289" t="s">
        <v>3040</v>
      </c>
      <c r="AN289" t="s">
        <v>433</v>
      </c>
      <c r="AO289" t="s">
        <v>1119</v>
      </c>
      <c r="AP289" t="s">
        <v>317</v>
      </c>
      <c r="AQ289" t="s">
        <v>1451</v>
      </c>
      <c r="AR289" t="s">
        <v>3041</v>
      </c>
      <c r="AS289" t="s">
        <v>335</v>
      </c>
      <c r="AT289" t="s">
        <v>313</v>
      </c>
      <c r="CR289" t="s">
        <v>274</v>
      </c>
      <c r="CS289" t="s">
        <v>292</v>
      </c>
      <c r="CT289" t="s">
        <v>274</v>
      </c>
      <c r="CU289" t="s">
        <v>492</v>
      </c>
      <c r="CV289" t="s">
        <v>274</v>
      </c>
      <c r="CW289" t="s">
        <v>274</v>
      </c>
      <c r="CX289" t="s">
        <v>299</v>
      </c>
      <c r="CY289" t="s">
        <v>292</v>
      </c>
      <c r="EW289">
        <v>4</v>
      </c>
      <c r="EX289" t="s">
        <v>300</v>
      </c>
      <c r="EY289" t="s">
        <v>258</v>
      </c>
      <c r="EZ289" t="s">
        <v>278</v>
      </c>
      <c r="FA289" t="s">
        <v>259</v>
      </c>
      <c r="FR289" t="s">
        <v>259</v>
      </c>
      <c r="FS289" t="s">
        <v>326</v>
      </c>
      <c r="FT289" t="s">
        <v>2011</v>
      </c>
      <c r="FU289" t="s">
        <v>259</v>
      </c>
      <c r="GL289" t="s">
        <v>259</v>
      </c>
      <c r="GM289" t="s">
        <v>263</v>
      </c>
      <c r="GN289" t="s">
        <v>302</v>
      </c>
      <c r="GO289" t="s">
        <v>259</v>
      </c>
      <c r="HF289" t="s">
        <v>358</v>
      </c>
      <c r="HG289" t="s">
        <v>769</v>
      </c>
      <c r="HH289" t="s">
        <v>331</v>
      </c>
      <c r="HI289" t="s">
        <v>754</v>
      </c>
      <c r="HZ289" t="s">
        <v>433</v>
      </c>
      <c r="IA289" t="s">
        <v>3042</v>
      </c>
      <c r="IB289" t="s">
        <v>335</v>
      </c>
      <c r="IC289" t="s">
        <v>313</v>
      </c>
    </row>
    <row r="290" spans="1:240" hidden="1" x14ac:dyDescent="0.3">
      <c r="A290">
        <v>2924682</v>
      </c>
      <c r="B290" t="s">
        <v>3043</v>
      </c>
      <c r="D290">
        <v>1</v>
      </c>
      <c r="E290" t="s">
        <v>3310</v>
      </c>
      <c r="F290">
        <v>1</v>
      </c>
      <c r="G290">
        <v>1</v>
      </c>
      <c r="H290">
        <v>0</v>
      </c>
      <c r="I290">
        <v>2019</v>
      </c>
      <c r="J290" s="3">
        <v>1.81</v>
      </c>
      <c r="K290" s="3">
        <v>1.99</v>
      </c>
      <c r="L290">
        <f t="shared" si="76"/>
        <v>1</v>
      </c>
      <c r="M290">
        <v>2020</v>
      </c>
      <c r="N290">
        <f t="shared" si="95"/>
        <v>0</v>
      </c>
      <c r="O290">
        <v>1</v>
      </c>
      <c r="P290">
        <f t="shared" si="96"/>
        <v>0</v>
      </c>
      <c r="Q290">
        <f t="shared" si="86"/>
        <v>0</v>
      </c>
      <c r="R290">
        <f t="shared" si="97"/>
        <v>2</v>
      </c>
      <c r="S290">
        <f t="shared" si="98"/>
        <v>0</v>
      </c>
      <c r="T290">
        <v>2</v>
      </c>
      <c r="U290">
        <f t="shared" si="99"/>
        <v>2</v>
      </c>
      <c r="V290">
        <f t="shared" si="100"/>
        <v>0</v>
      </c>
      <c r="W290">
        <f t="shared" si="77"/>
        <v>0</v>
      </c>
      <c r="X290">
        <f t="shared" si="101"/>
        <v>1</v>
      </c>
      <c r="Y290">
        <f t="shared" si="102"/>
        <v>4</v>
      </c>
      <c r="Z290">
        <v>4</v>
      </c>
      <c r="AA290">
        <f t="shared" si="78"/>
        <v>1</v>
      </c>
      <c r="AB290">
        <f t="shared" si="79"/>
        <v>1</v>
      </c>
      <c r="AC290">
        <f t="shared" si="80"/>
        <v>1</v>
      </c>
      <c r="AD290">
        <f t="shared" si="81"/>
        <v>0</v>
      </c>
      <c r="AE290">
        <f t="shared" si="82"/>
        <v>1</v>
      </c>
      <c r="AF290">
        <f t="shared" si="83"/>
        <v>0</v>
      </c>
      <c r="AG290">
        <f t="shared" si="84"/>
        <v>0</v>
      </c>
      <c r="AH290">
        <f t="shared" si="85"/>
        <v>0</v>
      </c>
      <c r="AI290" t="s">
        <v>366</v>
      </c>
      <c r="AJ290" t="s">
        <v>250</v>
      </c>
      <c r="AK290" t="s">
        <v>659</v>
      </c>
      <c r="AL290" t="s">
        <v>292</v>
      </c>
      <c r="AM290" t="s">
        <v>3044</v>
      </c>
      <c r="AN290" t="s">
        <v>3045</v>
      </c>
      <c r="AO290" t="s">
        <v>1847</v>
      </c>
      <c r="AP290" t="s">
        <v>2066</v>
      </c>
      <c r="AQ290" t="s">
        <v>3046</v>
      </c>
      <c r="AR290" t="s">
        <v>3047</v>
      </c>
      <c r="AS290" t="s">
        <v>3048</v>
      </c>
      <c r="AT290" t="s">
        <v>3049</v>
      </c>
      <c r="AU290" t="s">
        <v>3050</v>
      </c>
      <c r="CR290" t="s">
        <v>292</v>
      </c>
      <c r="CS290" t="s">
        <v>274</v>
      </c>
      <c r="CT290" t="s">
        <v>292</v>
      </c>
      <c r="CU290" t="s">
        <v>664</v>
      </c>
      <c r="CV290" t="s">
        <v>374</v>
      </c>
      <c r="CW290" t="s">
        <v>274</v>
      </c>
      <c r="CX290" t="s">
        <v>274</v>
      </c>
      <c r="CY290" t="s">
        <v>274</v>
      </c>
      <c r="CZ290" t="s">
        <v>374</v>
      </c>
      <c r="EW290">
        <v>4</v>
      </c>
      <c r="EX290" t="s">
        <v>300</v>
      </c>
      <c r="EY290" t="s">
        <v>278</v>
      </c>
      <c r="EZ290" t="s">
        <v>258</v>
      </c>
      <c r="FA290" t="s">
        <v>258</v>
      </c>
      <c r="FR290" t="s">
        <v>259</v>
      </c>
      <c r="FS290" t="s">
        <v>281</v>
      </c>
      <c r="FT290" t="s">
        <v>3051</v>
      </c>
      <c r="FU290">
        <v>1</v>
      </c>
      <c r="GL290" t="s">
        <v>259</v>
      </c>
      <c r="GM290" t="s">
        <v>302</v>
      </c>
      <c r="GN290" t="s">
        <v>302</v>
      </c>
      <c r="GO290" t="s">
        <v>302</v>
      </c>
      <c r="HF290" t="s">
        <v>358</v>
      </c>
      <c r="HG290" s="5">
        <v>43862</v>
      </c>
      <c r="HH290" s="5" t="s">
        <v>485</v>
      </c>
      <c r="HI290" t="s">
        <v>754</v>
      </c>
      <c r="HZ290" t="s">
        <v>1847</v>
      </c>
      <c r="IA290" t="s">
        <v>1847</v>
      </c>
      <c r="IB290" t="s">
        <v>2066</v>
      </c>
      <c r="IC290" t="s">
        <v>3052</v>
      </c>
    </row>
    <row r="291" spans="1:240" hidden="1" x14ac:dyDescent="0.3">
      <c r="A291">
        <v>912525</v>
      </c>
      <c r="B291" t="s">
        <v>3053</v>
      </c>
      <c r="D291">
        <v>1</v>
      </c>
      <c r="E291" t="s">
        <v>3310</v>
      </c>
      <c r="F291">
        <v>1</v>
      </c>
      <c r="G291">
        <v>1</v>
      </c>
      <c r="H291">
        <v>1</v>
      </c>
      <c r="I291">
        <v>2014</v>
      </c>
      <c r="J291" s="3">
        <v>2.02</v>
      </c>
      <c r="K291" s="3">
        <v>2.2200000000000002</v>
      </c>
      <c r="L291">
        <f t="shared" si="76"/>
        <v>2</v>
      </c>
      <c r="M291">
        <v>2016</v>
      </c>
      <c r="N291">
        <f t="shared" si="95"/>
        <v>0</v>
      </c>
      <c r="O291">
        <v>1</v>
      </c>
      <c r="P291">
        <f t="shared" si="96"/>
        <v>3</v>
      </c>
      <c r="Q291">
        <f t="shared" si="86"/>
        <v>1</v>
      </c>
      <c r="R291">
        <f t="shared" si="97"/>
        <v>0</v>
      </c>
      <c r="S291">
        <f t="shared" si="98"/>
        <v>0</v>
      </c>
      <c r="T291">
        <v>0</v>
      </c>
      <c r="U291">
        <f t="shared" si="99"/>
        <v>2</v>
      </c>
      <c r="V291">
        <f t="shared" si="100"/>
        <v>0</v>
      </c>
      <c r="W291">
        <f t="shared" si="77"/>
        <v>0</v>
      </c>
      <c r="X291">
        <f t="shared" si="101"/>
        <v>0</v>
      </c>
      <c r="Y291">
        <f t="shared" si="102"/>
        <v>3</v>
      </c>
      <c r="Z291">
        <v>3</v>
      </c>
      <c r="AA291">
        <f t="shared" si="78"/>
        <v>0</v>
      </c>
      <c r="AB291">
        <f t="shared" si="79"/>
        <v>1</v>
      </c>
      <c r="AC291">
        <f t="shared" si="80"/>
        <v>0</v>
      </c>
      <c r="AD291">
        <f t="shared" si="81"/>
        <v>0</v>
      </c>
      <c r="AE291">
        <f t="shared" si="82"/>
        <v>0</v>
      </c>
      <c r="AF291">
        <f t="shared" si="83"/>
        <v>0</v>
      </c>
      <c r="AG291">
        <f t="shared" si="84"/>
        <v>0</v>
      </c>
      <c r="AH291">
        <f t="shared" si="85"/>
        <v>0</v>
      </c>
      <c r="AI291" t="s">
        <v>292</v>
      </c>
      <c r="AM291" t="s">
        <v>2839</v>
      </c>
      <c r="AN291" t="s">
        <v>3054</v>
      </c>
      <c r="AO291" t="s">
        <v>369</v>
      </c>
      <c r="AP291" t="s">
        <v>3055</v>
      </c>
      <c r="AQ291" t="s">
        <v>1778</v>
      </c>
      <c r="AR291" t="s">
        <v>3056</v>
      </c>
      <c r="AS291" t="s">
        <v>3057</v>
      </c>
      <c r="AT291" t="s">
        <v>335</v>
      </c>
      <c r="AU291" t="s">
        <v>1777</v>
      </c>
      <c r="AV291" t="s">
        <v>3058</v>
      </c>
      <c r="CR291" t="s">
        <v>372</v>
      </c>
      <c r="CS291" t="s">
        <v>273</v>
      </c>
      <c r="CT291" t="s">
        <v>373</v>
      </c>
      <c r="CU291" t="s">
        <v>292</v>
      </c>
      <c r="CV291" t="s">
        <v>299</v>
      </c>
      <c r="CW291" t="s">
        <v>299</v>
      </c>
      <c r="CX291" t="s">
        <v>372</v>
      </c>
      <c r="CY291" t="s">
        <v>299</v>
      </c>
      <c r="CZ291" t="s">
        <v>274</v>
      </c>
      <c r="DA291" t="s">
        <v>274</v>
      </c>
      <c r="EW291">
        <v>7</v>
      </c>
      <c r="EX291" t="s">
        <v>300</v>
      </c>
      <c r="EY291" t="s">
        <v>300</v>
      </c>
      <c r="EZ291" t="s">
        <v>278</v>
      </c>
      <c r="FA291" t="s">
        <v>278</v>
      </c>
      <c r="FB291" t="s">
        <v>257</v>
      </c>
      <c r="FC291" t="s">
        <v>278</v>
      </c>
      <c r="FD291" t="s">
        <v>277</v>
      </c>
      <c r="FR291" t="s">
        <v>259</v>
      </c>
      <c r="FS291" t="s">
        <v>259</v>
      </c>
      <c r="FT291" t="s">
        <v>602</v>
      </c>
      <c r="FU291" t="s">
        <v>602</v>
      </c>
      <c r="FV291" t="s">
        <v>259</v>
      </c>
      <c r="FW291" t="s">
        <v>604</v>
      </c>
      <c r="FX291" t="s">
        <v>562</v>
      </c>
      <c r="GL291" t="s">
        <v>259</v>
      </c>
      <c r="GM291" t="s">
        <v>259</v>
      </c>
      <c r="GN291" t="s">
        <v>302</v>
      </c>
      <c r="GO291" t="s">
        <v>302</v>
      </c>
      <c r="GP291" t="s">
        <v>259</v>
      </c>
      <c r="GQ291" t="s">
        <v>302</v>
      </c>
      <c r="GR291" t="s">
        <v>302</v>
      </c>
      <c r="HF291" s="5" t="s">
        <v>2194</v>
      </c>
      <c r="HG291" t="s">
        <v>708</v>
      </c>
      <c r="HH291" t="s">
        <v>708</v>
      </c>
      <c r="HI291" t="s">
        <v>708</v>
      </c>
      <c r="HJ291" t="s">
        <v>375</v>
      </c>
      <c r="HK291" t="s">
        <v>588</v>
      </c>
      <c r="HL291" s="5">
        <v>43770</v>
      </c>
      <c r="HZ291" t="s">
        <v>369</v>
      </c>
      <c r="IA291" t="s">
        <v>3055</v>
      </c>
      <c r="IB291" t="s">
        <v>1778</v>
      </c>
      <c r="IC291" t="s">
        <v>3056</v>
      </c>
      <c r="ID291" t="s">
        <v>3057</v>
      </c>
      <c r="IE291" t="s">
        <v>335</v>
      </c>
      <c r="IF291" t="s">
        <v>3059</v>
      </c>
    </row>
    <row r="292" spans="1:240" hidden="1" x14ac:dyDescent="0.3">
      <c r="A292">
        <v>1988353</v>
      </c>
      <c r="B292" t="s">
        <v>3060</v>
      </c>
      <c r="C292">
        <v>1</v>
      </c>
      <c r="E292" t="s">
        <v>3312</v>
      </c>
      <c r="F292">
        <v>1</v>
      </c>
      <c r="G292">
        <v>1</v>
      </c>
      <c r="H292">
        <v>0</v>
      </c>
      <c r="I292">
        <v>2017</v>
      </c>
      <c r="J292" s="3">
        <v>8</v>
      </c>
      <c r="K292" s="3">
        <v>8.8000000000000007</v>
      </c>
      <c r="L292">
        <f t="shared" si="76"/>
        <v>4</v>
      </c>
      <c r="M292">
        <v>2021</v>
      </c>
      <c r="N292">
        <f t="shared" si="95"/>
        <v>1</v>
      </c>
      <c r="O292">
        <v>1</v>
      </c>
      <c r="P292">
        <f t="shared" si="96"/>
        <v>0</v>
      </c>
      <c r="Q292">
        <f t="shared" si="86"/>
        <v>0</v>
      </c>
      <c r="R292">
        <f t="shared" si="97"/>
        <v>0</v>
      </c>
      <c r="S292">
        <f t="shared" si="98"/>
        <v>0</v>
      </c>
      <c r="T292">
        <v>0</v>
      </c>
      <c r="U292">
        <f t="shared" si="99"/>
        <v>2</v>
      </c>
      <c r="V292">
        <f t="shared" si="100"/>
        <v>0</v>
      </c>
      <c r="W292">
        <f t="shared" si="77"/>
        <v>1</v>
      </c>
      <c r="X292">
        <f t="shared" si="101"/>
        <v>0</v>
      </c>
      <c r="Y292">
        <f t="shared" si="102"/>
        <v>4</v>
      </c>
      <c r="Z292">
        <v>4</v>
      </c>
      <c r="AA292">
        <f t="shared" si="78"/>
        <v>1</v>
      </c>
      <c r="AB292">
        <f t="shared" si="79"/>
        <v>1</v>
      </c>
      <c r="AC292">
        <f t="shared" si="80"/>
        <v>0</v>
      </c>
      <c r="AD292">
        <f t="shared" si="81"/>
        <v>0</v>
      </c>
      <c r="AE292">
        <f t="shared" si="82"/>
        <v>0</v>
      </c>
      <c r="AF292">
        <f t="shared" si="83"/>
        <v>0</v>
      </c>
      <c r="AG292">
        <f t="shared" si="84"/>
        <v>0</v>
      </c>
      <c r="AH292">
        <f t="shared" si="85"/>
        <v>0</v>
      </c>
      <c r="AI292" t="s">
        <v>250</v>
      </c>
      <c r="AJ292" t="s">
        <v>292</v>
      </c>
      <c r="AM292" t="s">
        <v>1214</v>
      </c>
      <c r="AN292" t="s">
        <v>2306</v>
      </c>
      <c r="AO292" t="s">
        <v>1216</v>
      </c>
      <c r="AP292" t="s">
        <v>3061</v>
      </c>
      <c r="AQ292" t="s">
        <v>3062</v>
      </c>
      <c r="AR292" t="s">
        <v>882</v>
      </c>
      <c r="AS292" t="s">
        <v>1215</v>
      </c>
      <c r="AT292" t="s">
        <v>1217</v>
      </c>
      <c r="AU292" t="s">
        <v>3063</v>
      </c>
      <c r="AV292" t="s">
        <v>3064</v>
      </c>
      <c r="CR292" t="s">
        <v>274</v>
      </c>
      <c r="CS292" t="s">
        <v>292</v>
      </c>
      <c r="CT292" t="s">
        <v>2371</v>
      </c>
      <c r="CU292" t="s">
        <v>254</v>
      </c>
      <c r="CV292" t="s">
        <v>372</v>
      </c>
      <c r="CW292" t="s">
        <v>292</v>
      </c>
      <c r="CX292" t="s">
        <v>274</v>
      </c>
      <c r="CY292" t="s">
        <v>274</v>
      </c>
      <c r="CZ292" t="s">
        <v>274</v>
      </c>
      <c r="DA292" t="s">
        <v>256</v>
      </c>
      <c r="EW292">
        <v>5</v>
      </c>
      <c r="EX292" t="s">
        <v>300</v>
      </c>
      <c r="EY292" t="s">
        <v>257</v>
      </c>
      <c r="EZ292" t="s">
        <v>300</v>
      </c>
      <c r="FA292" t="s">
        <v>258</v>
      </c>
      <c r="FB292" t="s">
        <v>258</v>
      </c>
      <c r="FR292" t="s">
        <v>259</v>
      </c>
      <c r="FS292" t="s">
        <v>259</v>
      </c>
      <c r="FT292" t="s">
        <v>259</v>
      </c>
      <c r="FU292">
        <v>2</v>
      </c>
      <c r="FV292">
        <v>6</v>
      </c>
      <c r="GL292" t="s">
        <v>259</v>
      </c>
      <c r="GM292" t="s">
        <v>259</v>
      </c>
      <c r="GN292" t="s">
        <v>259</v>
      </c>
      <c r="GO292" t="s">
        <v>302</v>
      </c>
      <c r="GP292" t="s">
        <v>302</v>
      </c>
      <c r="HF292" s="5">
        <v>43040</v>
      </c>
      <c r="HG292" s="5">
        <v>43040</v>
      </c>
      <c r="HH292" t="s">
        <v>358</v>
      </c>
      <c r="HI292" s="5">
        <v>44228</v>
      </c>
      <c r="HJ292" t="s">
        <v>959</v>
      </c>
      <c r="HZ292" t="s">
        <v>1216</v>
      </c>
      <c r="IA292" t="s">
        <v>3065</v>
      </c>
      <c r="IB292" t="s">
        <v>882</v>
      </c>
      <c r="IC292" t="s">
        <v>3066</v>
      </c>
      <c r="ID292" t="s">
        <v>3067</v>
      </c>
    </row>
    <row r="293" spans="1:240" hidden="1" x14ac:dyDescent="0.3">
      <c r="A293">
        <v>1518870</v>
      </c>
      <c r="B293" t="s">
        <v>3068</v>
      </c>
      <c r="D293">
        <v>1</v>
      </c>
      <c r="E293" t="s">
        <v>3312</v>
      </c>
      <c r="G293">
        <v>0</v>
      </c>
      <c r="H293">
        <v>0</v>
      </c>
      <c r="I293">
        <v>2014</v>
      </c>
      <c r="J293" s="3">
        <v>1.41</v>
      </c>
      <c r="K293" s="3">
        <v>1.55</v>
      </c>
      <c r="L293">
        <f t="shared" si="76"/>
        <v>2</v>
      </c>
      <c r="M293">
        <v>2016</v>
      </c>
      <c r="N293">
        <f>COUNTIFS(CU293:EV293,"=university")</f>
        <v>0</v>
      </c>
      <c r="O293">
        <v>1</v>
      </c>
      <c r="P293">
        <f>COUNTIFS(CU293:EV293,"=*government**")</f>
        <v>0</v>
      </c>
      <c r="Q293">
        <f>COUNTIFS(AP293:CQ293,"=*European Innovation Council*")</f>
        <v>0</v>
      </c>
      <c r="R293">
        <f>COUNTIF(CU293:EV293,"*angel*")</f>
        <v>0</v>
      </c>
      <c r="S293">
        <f>COUNTIF(CU293:EV293,"*family_office*")</f>
        <v>0</v>
      </c>
      <c r="T293">
        <v>0</v>
      </c>
      <c r="U293">
        <f>COUNTIF(CU293:EV293,"*accelerator*")</f>
        <v>0</v>
      </c>
      <c r="V293">
        <f>COUNTIF(CU293:EV293,"*corporate*")</f>
        <v>0</v>
      </c>
      <c r="W293">
        <f t="shared" si="77"/>
        <v>1</v>
      </c>
      <c r="X293">
        <f>COUNTIF(CU293:EV293,"*crowdfunding*")</f>
        <v>0</v>
      </c>
      <c r="Y293">
        <f>COUNTIF(CU293:EV293,"*venture_capital*")</f>
        <v>0</v>
      </c>
      <c r="Z293">
        <v>1</v>
      </c>
      <c r="AA293">
        <f t="shared" si="78"/>
        <v>0</v>
      </c>
      <c r="AB293">
        <f t="shared" si="79"/>
        <v>0</v>
      </c>
      <c r="AC293">
        <f t="shared" si="80"/>
        <v>0</v>
      </c>
      <c r="AD293">
        <f t="shared" si="81"/>
        <v>0</v>
      </c>
      <c r="AE293">
        <f t="shared" si="82"/>
        <v>0</v>
      </c>
      <c r="AF293">
        <f t="shared" si="83"/>
        <v>0</v>
      </c>
      <c r="AG293">
        <f t="shared" si="84"/>
        <v>0</v>
      </c>
      <c r="AH293">
        <f t="shared" si="85"/>
        <v>1</v>
      </c>
      <c r="AI293" t="s">
        <v>3069</v>
      </c>
      <c r="AM293" t="s">
        <v>1361</v>
      </c>
      <c r="AN293" t="s">
        <v>3070</v>
      </c>
      <c r="AO293" t="s">
        <v>2316</v>
      </c>
      <c r="CR293" t="s">
        <v>292</v>
      </c>
      <c r="CS293" t="s">
        <v>256</v>
      </c>
      <c r="CT293" t="s">
        <v>324</v>
      </c>
      <c r="EW293">
        <v>3</v>
      </c>
      <c r="EX293" t="s">
        <v>300</v>
      </c>
      <c r="EY293" t="s">
        <v>277</v>
      </c>
      <c r="EZ293" t="s">
        <v>277</v>
      </c>
      <c r="FR293" t="s">
        <v>259</v>
      </c>
      <c r="FS293" t="s">
        <v>493</v>
      </c>
      <c r="FT293">
        <v>1</v>
      </c>
      <c r="GL293" t="s">
        <v>259</v>
      </c>
      <c r="GM293" t="s">
        <v>302</v>
      </c>
      <c r="GN293" t="s">
        <v>262</v>
      </c>
      <c r="HF293" s="5" t="s">
        <v>515</v>
      </c>
      <c r="HG293" t="s">
        <v>709</v>
      </c>
      <c r="HH293" t="s">
        <v>484</v>
      </c>
      <c r="HZ293" t="s">
        <v>1361</v>
      </c>
      <c r="IA293" t="s">
        <v>259</v>
      </c>
      <c r="IB293" t="s">
        <v>3071</v>
      </c>
    </row>
    <row r="294" spans="1:240" s="8" customFormat="1" hidden="1" x14ac:dyDescent="0.3">
      <c r="A294" s="8">
        <v>882338</v>
      </c>
      <c r="B294" s="8" t="s">
        <v>3072</v>
      </c>
      <c r="D294" s="8">
        <v>1</v>
      </c>
      <c r="E294" t="s">
        <v>3304</v>
      </c>
      <c r="F294"/>
      <c r="G294">
        <v>0</v>
      </c>
      <c r="H294">
        <v>0</v>
      </c>
      <c r="I294" s="8">
        <v>2014</v>
      </c>
      <c r="J294" s="9">
        <v>3.26</v>
      </c>
      <c r="K294" s="9">
        <v>3.59</v>
      </c>
      <c r="L294" s="8">
        <f t="shared" si="76"/>
        <v>2</v>
      </c>
      <c r="M294" s="8">
        <v>2016</v>
      </c>
      <c r="N294" s="8">
        <f>COUNTIFS(CR294:EV294,"=university")</f>
        <v>0</v>
      </c>
      <c r="O294" s="8">
        <v>0</v>
      </c>
      <c r="P294" s="8">
        <f>COUNTIFS(CR294:EV294,"=*government**")</f>
        <v>2</v>
      </c>
      <c r="Q294" s="8">
        <f t="shared" si="86"/>
        <v>0</v>
      </c>
      <c r="R294" s="8">
        <f>COUNTIF(CR294:EV294,"*angel*")</f>
        <v>0</v>
      </c>
      <c r="S294" s="8">
        <f>COUNTIF(CR294:EV294,"*family_office*")</f>
        <v>0</v>
      </c>
      <c r="T294" s="8">
        <v>0</v>
      </c>
      <c r="U294" s="8">
        <f>COUNTIF(CR294:EV294,"*accelerator*")</f>
        <v>1</v>
      </c>
      <c r="V294" s="8">
        <f>COUNTIF(CR294:EV294,"*corporate*")</f>
        <v>1</v>
      </c>
      <c r="W294">
        <f t="shared" si="77"/>
        <v>0</v>
      </c>
      <c r="X294" s="8">
        <f>COUNTIF(CR294:EV294,"*crowdfunding*")</f>
        <v>0</v>
      </c>
      <c r="Y294" s="8">
        <f>COUNTIF(CR294:EV294,"*venture_capital*")</f>
        <v>6</v>
      </c>
      <c r="Z294" s="8">
        <v>6</v>
      </c>
      <c r="AA294" s="8">
        <f t="shared" si="78"/>
        <v>1</v>
      </c>
      <c r="AB294" s="8">
        <f t="shared" si="79"/>
        <v>1</v>
      </c>
      <c r="AC294" s="8">
        <f t="shared" si="80"/>
        <v>0</v>
      </c>
      <c r="AD294" s="8">
        <f t="shared" si="81"/>
        <v>0</v>
      </c>
      <c r="AE294" s="8">
        <f t="shared" si="82"/>
        <v>0</v>
      </c>
      <c r="AF294" s="8">
        <f t="shared" si="83"/>
        <v>0</v>
      </c>
      <c r="AG294" s="8">
        <f t="shared" si="84"/>
        <v>0</v>
      </c>
      <c r="AH294" s="8">
        <f t="shared" si="85"/>
        <v>0</v>
      </c>
      <c r="AI294" s="8" t="s">
        <v>250</v>
      </c>
      <c r="AJ294" s="8" t="s">
        <v>292</v>
      </c>
      <c r="AM294" s="8" t="s">
        <v>1116</v>
      </c>
      <c r="AN294" s="8" t="s">
        <v>269</v>
      </c>
      <c r="AO294" s="8" t="s">
        <v>272</v>
      </c>
      <c r="AP294" s="8" t="s">
        <v>2390</v>
      </c>
      <c r="AQ294" s="8" t="s">
        <v>861</v>
      </c>
      <c r="AR294" s="8" t="s">
        <v>3073</v>
      </c>
      <c r="AS294" s="8" t="s">
        <v>3074</v>
      </c>
      <c r="AT294" s="8" t="s">
        <v>886</v>
      </c>
      <c r="AU294" s="8" t="s">
        <v>1015</v>
      </c>
      <c r="AV294" s="8" t="s">
        <v>3075</v>
      </c>
      <c r="CO294"/>
      <c r="CR294" s="8" t="s">
        <v>274</v>
      </c>
      <c r="CS294" s="8" t="s">
        <v>274</v>
      </c>
      <c r="CT294" s="8" t="s">
        <v>276</v>
      </c>
      <c r="CU294" s="8" t="s">
        <v>274</v>
      </c>
      <c r="CV294" s="8" t="s">
        <v>274</v>
      </c>
      <c r="CW294" s="8" t="s">
        <v>324</v>
      </c>
      <c r="CX294" s="8" t="s">
        <v>274</v>
      </c>
      <c r="CY294" s="8" t="s">
        <v>292</v>
      </c>
      <c r="CZ294" s="8" t="s">
        <v>299</v>
      </c>
      <c r="DA294" s="8" t="s">
        <v>1442</v>
      </c>
      <c r="EW294" s="8">
        <v>5</v>
      </c>
      <c r="EX294" s="8" t="s">
        <v>278</v>
      </c>
      <c r="EY294" s="8" t="s">
        <v>277</v>
      </c>
      <c r="EZ294" s="8" t="s">
        <v>258</v>
      </c>
      <c r="FA294" s="8" t="s">
        <v>278</v>
      </c>
      <c r="FB294" s="8" t="s">
        <v>259</v>
      </c>
      <c r="FR294" s="8" t="s">
        <v>752</v>
      </c>
      <c r="FS294" s="8" t="s">
        <v>767</v>
      </c>
      <c r="FT294" s="8" t="s">
        <v>753</v>
      </c>
      <c r="FU294" s="8" t="s">
        <v>280</v>
      </c>
      <c r="FV294" s="8" t="s">
        <v>259</v>
      </c>
      <c r="GL294" s="8" t="s">
        <v>263</v>
      </c>
      <c r="GM294" s="8" t="s">
        <v>262</v>
      </c>
      <c r="GN294" s="8" t="s">
        <v>263</v>
      </c>
      <c r="GO294" s="8" t="s">
        <v>263</v>
      </c>
      <c r="GP294" s="8" t="s">
        <v>262</v>
      </c>
      <c r="HF294" s="10">
        <v>43160</v>
      </c>
      <c r="HG294" s="10">
        <v>43040</v>
      </c>
      <c r="HH294" s="8" t="s">
        <v>3076</v>
      </c>
      <c r="HI294" s="8" t="s">
        <v>3076</v>
      </c>
      <c r="HJ294" s="8" t="s">
        <v>1960</v>
      </c>
      <c r="HZ294" s="8" t="s">
        <v>3075</v>
      </c>
      <c r="IA294" s="8" t="s">
        <v>3077</v>
      </c>
      <c r="IB294" s="8" t="s">
        <v>3078</v>
      </c>
      <c r="IC294" s="8" t="s">
        <v>3079</v>
      </c>
      <c r="ID294" s="8" t="s">
        <v>886</v>
      </c>
    </row>
    <row r="295" spans="1:240" hidden="1" x14ac:dyDescent="0.3">
      <c r="A295">
        <v>1775063</v>
      </c>
      <c r="B295" t="s">
        <v>3080</v>
      </c>
      <c r="D295">
        <v>1</v>
      </c>
      <c r="E295" t="s">
        <v>3312</v>
      </c>
      <c r="F295">
        <v>6</v>
      </c>
      <c r="G295">
        <v>1</v>
      </c>
      <c r="H295">
        <v>0</v>
      </c>
      <c r="I295">
        <v>2018</v>
      </c>
      <c r="J295" s="3">
        <v>4</v>
      </c>
      <c r="K295" s="3">
        <v>4.4000000000000004</v>
      </c>
      <c r="L295">
        <f t="shared" si="76"/>
        <v>3</v>
      </c>
      <c r="M295">
        <v>2021</v>
      </c>
      <c r="N295">
        <f>COUNTIFS(CR295:EV295,"=university")</f>
        <v>0</v>
      </c>
      <c r="O295">
        <v>0</v>
      </c>
      <c r="P295">
        <f>COUNTIFS(CR295:EV295,"=*government**")</f>
        <v>0</v>
      </c>
      <c r="Q295">
        <f t="shared" si="86"/>
        <v>0</v>
      </c>
      <c r="R295">
        <f>COUNTIF(CR295:EV295,"*angel*")</f>
        <v>0</v>
      </c>
      <c r="S295">
        <f>COUNTIF(CR295:EV295,"*family_office*")</f>
        <v>0</v>
      </c>
      <c r="T295">
        <v>0</v>
      </c>
      <c r="U295">
        <f>COUNTIF(CR295:EV295,"*accelerator*")</f>
        <v>0</v>
      </c>
      <c r="V295">
        <f>COUNTIF(CR295:EV295,"*corporate*")</f>
        <v>0</v>
      </c>
      <c r="W295">
        <f t="shared" si="77"/>
        <v>0</v>
      </c>
      <c r="X295">
        <f>COUNTIF(CR295:EV295,"*crowdfunding*")</f>
        <v>0</v>
      </c>
      <c r="Y295">
        <f>COUNTIF(CR295:EV295,"*venture_capital*")</f>
        <v>2</v>
      </c>
      <c r="Z295">
        <v>2</v>
      </c>
      <c r="AA295">
        <f t="shared" si="78"/>
        <v>1</v>
      </c>
      <c r="AB295">
        <f t="shared" si="79"/>
        <v>0</v>
      </c>
      <c r="AC295">
        <f t="shared" si="80"/>
        <v>0</v>
      </c>
      <c r="AD295">
        <f t="shared" si="81"/>
        <v>0</v>
      </c>
      <c r="AE295">
        <f t="shared" si="82"/>
        <v>0</v>
      </c>
      <c r="AF295">
        <f t="shared" si="83"/>
        <v>0</v>
      </c>
      <c r="AG295">
        <f t="shared" si="84"/>
        <v>0</v>
      </c>
      <c r="AH295">
        <f t="shared" si="85"/>
        <v>0</v>
      </c>
      <c r="AI295" t="s">
        <v>250</v>
      </c>
      <c r="AM295" t="s">
        <v>1492</v>
      </c>
      <c r="AN295" t="s">
        <v>3081</v>
      </c>
      <c r="CR295" t="s">
        <v>274</v>
      </c>
      <c r="CS295" t="s">
        <v>274</v>
      </c>
      <c r="EW295">
        <v>1</v>
      </c>
      <c r="EX295" t="s">
        <v>277</v>
      </c>
      <c r="FR295">
        <v>4</v>
      </c>
      <c r="GL295" t="s">
        <v>302</v>
      </c>
      <c r="HF295" t="s">
        <v>1011</v>
      </c>
      <c r="HZ295" t="s">
        <v>3082</v>
      </c>
    </row>
    <row r="296" spans="1:240" x14ac:dyDescent="0.3">
      <c r="A296">
        <v>1450545</v>
      </c>
      <c r="B296" t="s">
        <v>3083</v>
      </c>
      <c r="D296">
        <v>1</v>
      </c>
      <c r="E296" t="s">
        <v>3312</v>
      </c>
      <c r="F296">
        <v>2</v>
      </c>
      <c r="G296">
        <v>0</v>
      </c>
      <c r="H296">
        <v>0</v>
      </c>
      <c r="I296">
        <v>2016</v>
      </c>
      <c r="J296" s="3">
        <v>2.9</v>
      </c>
      <c r="K296" s="3">
        <v>3.19</v>
      </c>
      <c r="L296">
        <f t="shared" si="76"/>
        <v>0</v>
      </c>
      <c r="M296">
        <v>2016</v>
      </c>
      <c r="N296">
        <f>COUNTIFS(CR296:EV296,"=university")</f>
        <v>2</v>
      </c>
      <c r="O296">
        <v>1</v>
      </c>
      <c r="P296">
        <f>COUNTIFS(CR296:EV296,"=*government**")</f>
        <v>0</v>
      </c>
      <c r="Q296">
        <f t="shared" si="86"/>
        <v>0</v>
      </c>
      <c r="R296">
        <f>COUNTIF(CR296:EV296,"*angel*")</f>
        <v>0</v>
      </c>
      <c r="S296">
        <f>COUNTIF(CR296:EV296,"*family_office*")</f>
        <v>0</v>
      </c>
      <c r="T296">
        <v>0</v>
      </c>
      <c r="U296">
        <f>COUNTIF(CR296:EV296,"*accelerator*")</f>
        <v>2</v>
      </c>
      <c r="V296">
        <f>COUNTIF(CR296:EV296,"*corporate*")</f>
        <v>1</v>
      </c>
      <c r="W296">
        <f t="shared" si="77"/>
        <v>0</v>
      </c>
      <c r="X296">
        <f>COUNTIF(CR296:EV296,"*crowdfunding*")</f>
        <v>0</v>
      </c>
      <c r="Y296">
        <f>COUNTIF(CR296:EV296,"*venture_capital*")</f>
        <v>1</v>
      </c>
      <c r="Z296">
        <v>1</v>
      </c>
      <c r="AA296">
        <f t="shared" si="78"/>
        <v>1</v>
      </c>
      <c r="AB296">
        <f t="shared" si="79"/>
        <v>1</v>
      </c>
      <c r="AC296">
        <f t="shared" si="80"/>
        <v>0</v>
      </c>
      <c r="AD296">
        <f t="shared" si="81"/>
        <v>0</v>
      </c>
      <c r="AE296">
        <f t="shared" si="82"/>
        <v>0</v>
      </c>
      <c r="AF296">
        <f t="shared" si="83"/>
        <v>0</v>
      </c>
      <c r="AG296">
        <f t="shared" si="84"/>
        <v>0</v>
      </c>
      <c r="AH296">
        <f t="shared" si="85"/>
        <v>0</v>
      </c>
      <c r="AI296" t="s">
        <v>250</v>
      </c>
      <c r="AJ296" t="s">
        <v>292</v>
      </c>
      <c r="AM296" t="s">
        <v>2423</v>
      </c>
      <c r="AN296" t="s">
        <v>1744</v>
      </c>
      <c r="AO296" t="s">
        <v>1745</v>
      </c>
      <c r="AP296" t="s">
        <v>1361</v>
      </c>
      <c r="AQ296" t="s">
        <v>1746</v>
      </c>
      <c r="AR296" t="s">
        <v>3084</v>
      </c>
      <c r="CR296" t="s">
        <v>292</v>
      </c>
      <c r="CS296" t="s">
        <v>254</v>
      </c>
      <c r="CT296" t="s">
        <v>254</v>
      </c>
      <c r="CU296" t="s">
        <v>292</v>
      </c>
      <c r="CV296" t="s">
        <v>273</v>
      </c>
      <c r="CW296" t="s">
        <v>324</v>
      </c>
      <c r="EW296">
        <v>5</v>
      </c>
      <c r="EX296" t="s">
        <v>257</v>
      </c>
      <c r="EY296" t="s">
        <v>258</v>
      </c>
      <c r="EZ296" t="s">
        <v>300</v>
      </c>
      <c r="FA296" t="s">
        <v>277</v>
      </c>
      <c r="FB296" t="s">
        <v>277</v>
      </c>
      <c r="FR296" t="s">
        <v>259</v>
      </c>
      <c r="FS296" t="s">
        <v>493</v>
      </c>
      <c r="FT296" t="s">
        <v>259</v>
      </c>
      <c r="FU296" t="s">
        <v>475</v>
      </c>
      <c r="FV296" t="s">
        <v>259</v>
      </c>
      <c r="GL296" t="s">
        <v>259</v>
      </c>
      <c r="GM296" t="s">
        <v>302</v>
      </c>
      <c r="GN296" t="s">
        <v>259</v>
      </c>
      <c r="GO296" t="s">
        <v>302</v>
      </c>
      <c r="GP296" t="s">
        <v>259</v>
      </c>
      <c r="HF296" s="5">
        <v>42461</v>
      </c>
      <c r="HG296" t="s">
        <v>286</v>
      </c>
      <c r="HH296" t="s">
        <v>375</v>
      </c>
      <c r="HI296" t="s">
        <v>542</v>
      </c>
      <c r="HJ296" t="s">
        <v>476</v>
      </c>
      <c r="HZ296" t="s">
        <v>3085</v>
      </c>
      <c r="IA296" t="s">
        <v>259</v>
      </c>
      <c r="IB296" t="s">
        <v>1361</v>
      </c>
      <c r="IC296" t="s">
        <v>1746</v>
      </c>
      <c r="ID296" t="s">
        <v>3084</v>
      </c>
    </row>
    <row r="297" spans="1:240" hidden="1" x14ac:dyDescent="0.3">
      <c r="A297">
        <v>869257</v>
      </c>
      <c r="B297" t="s">
        <v>3086</v>
      </c>
      <c r="D297">
        <v>1</v>
      </c>
      <c r="E297" t="s">
        <v>3312</v>
      </c>
      <c r="G297">
        <v>0</v>
      </c>
      <c r="H297">
        <v>0</v>
      </c>
      <c r="I297">
        <v>2014</v>
      </c>
      <c r="J297" s="3">
        <v>1.62</v>
      </c>
      <c r="K297" s="3">
        <v>1.78</v>
      </c>
      <c r="L297">
        <f t="shared" si="76"/>
        <v>0</v>
      </c>
      <c r="M297">
        <v>2014</v>
      </c>
      <c r="N297">
        <f>COUNTIFS(CS297:EV297,"=university")</f>
        <v>0</v>
      </c>
      <c r="O297">
        <v>0</v>
      </c>
      <c r="P297">
        <f>COUNTIFS(CS297:EV297,"=*government**")</f>
        <v>0</v>
      </c>
      <c r="Q297">
        <f>COUNTIFS(AN297:CR297,"=*European Innovation Council*")</f>
        <v>0</v>
      </c>
      <c r="R297">
        <f>COUNTIF(CS297:EV297,"*angel*")</f>
        <v>0</v>
      </c>
      <c r="S297">
        <f>COUNTIF(CS297:EV297,"*family_office*")</f>
        <v>0</v>
      </c>
      <c r="T297">
        <v>0</v>
      </c>
      <c r="U297">
        <f>COUNTIF(CS297:EV297,"*accelerator*")</f>
        <v>0</v>
      </c>
      <c r="V297">
        <f>COUNTIF(CS297:EV297,"*corporate*")</f>
        <v>0</v>
      </c>
      <c r="W297">
        <f t="shared" si="77"/>
        <v>1</v>
      </c>
      <c r="X297">
        <f>COUNTIF(CS297:EV297,"*crowdfunding*")</f>
        <v>0</v>
      </c>
      <c r="Y297">
        <f>COUNTIF(CS297:EV297,"*venture_capital*")</f>
        <v>1</v>
      </c>
      <c r="Z297">
        <v>2</v>
      </c>
      <c r="AA297">
        <f>COUNTIFS(AI297:AM297,"=Venture Capital")</f>
        <v>1</v>
      </c>
      <c r="AB297">
        <f>COUNTIFS(AI297:AM297,"=accelerator")</f>
        <v>0</v>
      </c>
      <c r="AC297">
        <f>COUNTIFS(AI297:AM297,"=Angel")</f>
        <v>0</v>
      </c>
      <c r="AD297">
        <f>COUNTIFS(AI297:AM297,"=bootstrapped")</f>
        <v>0</v>
      </c>
      <c r="AE297">
        <f>COUNTIFS(AI297:AM297,"=Crowdfunded")</f>
        <v>0</v>
      </c>
      <c r="AF297">
        <f>COUNTIFS(AI297:AM297,"=Private Equity")</f>
        <v>0</v>
      </c>
      <c r="AG297">
        <f>COUNTIFS(AI297:AM297,"=Public")</f>
        <v>0</v>
      </c>
      <c r="AH297">
        <f>COUNTIFS(AI297:AM297,"=Subsidiary")</f>
        <v>0</v>
      </c>
      <c r="AI297" t="s">
        <v>250</v>
      </c>
      <c r="AM297" t="s">
        <v>3087</v>
      </c>
      <c r="AN297" t="s">
        <v>1915</v>
      </c>
      <c r="AO297" t="s">
        <v>3088</v>
      </c>
      <c r="CR297" t="s">
        <v>256</v>
      </c>
      <c r="CS297" t="s">
        <v>274</v>
      </c>
      <c r="CT297" t="s">
        <v>505</v>
      </c>
      <c r="EW297">
        <v>2</v>
      </c>
      <c r="EX297" t="s">
        <v>258</v>
      </c>
      <c r="EY297" t="s">
        <v>277</v>
      </c>
      <c r="FR297" t="s">
        <v>585</v>
      </c>
      <c r="FS297" t="s">
        <v>261</v>
      </c>
      <c r="GL297" t="s">
        <v>262</v>
      </c>
      <c r="GM297" t="s">
        <v>302</v>
      </c>
      <c r="HF297" t="s">
        <v>2812</v>
      </c>
      <c r="HG297" s="5">
        <v>42461</v>
      </c>
      <c r="HZ297" t="s">
        <v>3087</v>
      </c>
      <c r="IA297" t="s">
        <v>3089</v>
      </c>
    </row>
    <row r="298" spans="1:240" hidden="1" x14ac:dyDescent="0.3">
      <c r="A298">
        <v>1768703</v>
      </c>
      <c r="B298" t="s">
        <v>3090</v>
      </c>
      <c r="D298">
        <v>1</v>
      </c>
      <c r="E298" t="s">
        <v>3317</v>
      </c>
      <c r="G298">
        <v>0</v>
      </c>
      <c r="H298">
        <v>0</v>
      </c>
      <c r="I298">
        <v>2014</v>
      </c>
      <c r="J298" s="3">
        <v>1.22</v>
      </c>
      <c r="K298" s="3">
        <v>1.34</v>
      </c>
      <c r="L298">
        <f t="shared" si="76"/>
        <v>5</v>
      </c>
      <c r="M298" s="4">
        <v>2019</v>
      </c>
      <c r="N298">
        <f>COUNTIFS(CR298:EV298,"=university")</f>
        <v>0</v>
      </c>
      <c r="O298">
        <v>0</v>
      </c>
      <c r="P298">
        <f>COUNTIFS(CR298:EV298,"=*government**")</f>
        <v>1</v>
      </c>
      <c r="Q298">
        <f t="shared" si="86"/>
        <v>1</v>
      </c>
      <c r="R298">
        <f>COUNTIF(CR298:EV298,"*angel*")</f>
        <v>0</v>
      </c>
      <c r="S298">
        <f>COUNTIF(CR298:EV298,"*family_office*")</f>
        <v>0</v>
      </c>
      <c r="T298">
        <v>0</v>
      </c>
      <c r="U298">
        <f>COUNTIF(CR298:EV298,"*accelerator*")</f>
        <v>0</v>
      </c>
      <c r="V298">
        <f>COUNTIF(CR298:EV298,"*corporate*")</f>
        <v>0</v>
      </c>
      <c r="W298">
        <f t="shared" si="77"/>
        <v>0</v>
      </c>
      <c r="X298">
        <f>COUNTIF(CR298:EV298,"*crowdfunding*")</f>
        <v>0</v>
      </c>
      <c r="Y298">
        <f>COUNTIF(CR298:EV298,"*venture_capital*")</f>
        <v>0</v>
      </c>
      <c r="Z298">
        <v>0</v>
      </c>
      <c r="AA298">
        <f t="shared" si="78"/>
        <v>0</v>
      </c>
      <c r="AB298">
        <f t="shared" si="79"/>
        <v>0</v>
      </c>
      <c r="AC298">
        <f t="shared" si="80"/>
        <v>0</v>
      </c>
      <c r="AD298">
        <f t="shared" si="81"/>
        <v>0</v>
      </c>
      <c r="AE298">
        <f t="shared" si="82"/>
        <v>0</v>
      </c>
      <c r="AF298">
        <f t="shared" si="83"/>
        <v>0</v>
      </c>
      <c r="AG298">
        <f t="shared" si="84"/>
        <v>0</v>
      </c>
      <c r="AH298">
        <f t="shared" si="85"/>
        <v>0</v>
      </c>
      <c r="AM298" t="s">
        <v>335</v>
      </c>
      <c r="CR298" t="s">
        <v>299</v>
      </c>
      <c r="EW298">
        <v>1</v>
      </c>
      <c r="EX298" t="s">
        <v>278</v>
      </c>
      <c r="FR298" t="s">
        <v>3091</v>
      </c>
      <c r="GL298" t="s">
        <v>302</v>
      </c>
      <c r="HF298" t="s">
        <v>739</v>
      </c>
      <c r="HZ298" t="s">
        <v>335</v>
      </c>
    </row>
    <row r="299" spans="1:240" hidden="1" x14ac:dyDescent="0.3">
      <c r="A299">
        <v>1660209</v>
      </c>
      <c r="B299" t="s">
        <v>3092</v>
      </c>
      <c r="D299">
        <v>1</v>
      </c>
      <c r="E299" t="s">
        <v>3312</v>
      </c>
      <c r="F299">
        <v>2</v>
      </c>
      <c r="G299">
        <v>1</v>
      </c>
      <c r="H299">
        <v>0</v>
      </c>
      <c r="I299">
        <v>2018</v>
      </c>
      <c r="J299" s="3">
        <v>3.5</v>
      </c>
      <c r="K299" s="3">
        <v>3.84</v>
      </c>
      <c r="L299">
        <f t="shared" si="76"/>
        <v>2</v>
      </c>
      <c r="M299">
        <v>2020</v>
      </c>
      <c r="N299">
        <f>COUNTIFS(CR299:EV299,"=university")</f>
        <v>0</v>
      </c>
      <c r="O299">
        <v>0</v>
      </c>
      <c r="P299">
        <f>COUNTIFS(CR299:EV299,"=*government**")</f>
        <v>1</v>
      </c>
      <c r="Q299">
        <f>COUNTIFS(AN299:CQ299,"=*European Innovation Council*")</f>
        <v>0</v>
      </c>
      <c r="R299">
        <f>COUNTIF(CR299:EV299,"*angel*")</f>
        <v>0</v>
      </c>
      <c r="S299">
        <f>COUNTIF(CR299:EV299,"*family_office*")</f>
        <v>0</v>
      </c>
      <c r="T299">
        <v>0</v>
      </c>
      <c r="U299">
        <f>COUNTIF(CR299:EV299,"*accelerator*")</f>
        <v>1</v>
      </c>
      <c r="V299">
        <f>COUNTIF(CR299:EV299,"*corporate*")</f>
        <v>0</v>
      </c>
      <c r="W299">
        <f t="shared" si="77"/>
        <v>0</v>
      </c>
      <c r="X299">
        <f>COUNTIF(CR299:EV299,"*crowdfunding*")</f>
        <v>0</v>
      </c>
      <c r="Y299">
        <f>COUNTIF(CR299:EV299,"*venture_capital*")</f>
        <v>4</v>
      </c>
      <c r="Z299">
        <v>4</v>
      </c>
      <c r="AA299">
        <f>COUNTIFS(AI299:AM299,"=Venture Capital")</f>
        <v>1</v>
      </c>
      <c r="AB299">
        <f>COUNTIFS(AI299:AM299,"=accelerator")</f>
        <v>0</v>
      </c>
      <c r="AC299">
        <f>COUNTIFS(AI299:AM299,"=Angel")</f>
        <v>0</v>
      </c>
      <c r="AD299">
        <f>COUNTIFS(AI299:AM299,"=bootstrapped")</f>
        <v>0</v>
      </c>
      <c r="AE299">
        <f>COUNTIFS(AI299:AM299,"=Crowdfunded")</f>
        <v>0</v>
      </c>
      <c r="AF299">
        <f>COUNTIFS(AI299:AM299,"=Private Equity")</f>
        <v>0</v>
      </c>
      <c r="AG299">
        <f>COUNTIFS(AI299:AM299,"=Public")</f>
        <v>0</v>
      </c>
      <c r="AH299">
        <f>COUNTIFS(AI299:AM299,"=Subsidiary")</f>
        <v>0</v>
      </c>
      <c r="AI299" t="s">
        <v>250</v>
      </c>
      <c r="AM299" t="s">
        <v>831</v>
      </c>
      <c r="AN299" t="s">
        <v>833</v>
      </c>
      <c r="AO299" t="s">
        <v>3093</v>
      </c>
      <c r="AP299" t="s">
        <v>1220</v>
      </c>
      <c r="AQ299" t="s">
        <v>3027</v>
      </c>
      <c r="AR299" t="s">
        <v>3094</v>
      </c>
      <c r="CR299" t="s">
        <v>274</v>
      </c>
      <c r="CS299" t="s">
        <v>274</v>
      </c>
      <c r="CT299" t="s">
        <v>274</v>
      </c>
      <c r="CU299" t="s">
        <v>274</v>
      </c>
      <c r="CV299" t="s">
        <v>292</v>
      </c>
      <c r="CW299" t="s">
        <v>299</v>
      </c>
      <c r="EW299">
        <v>3</v>
      </c>
      <c r="EX299" t="s">
        <v>258</v>
      </c>
      <c r="EY299" t="s">
        <v>258</v>
      </c>
      <c r="EZ299" t="s">
        <v>278</v>
      </c>
      <c r="FR299" t="s">
        <v>261</v>
      </c>
      <c r="FS299" t="s">
        <v>261</v>
      </c>
      <c r="FT299" t="s">
        <v>493</v>
      </c>
      <c r="GL299" t="s">
        <v>302</v>
      </c>
      <c r="GM299" t="s">
        <v>302</v>
      </c>
      <c r="GN299" t="s">
        <v>302</v>
      </c>
      <c r="HF299" t="s">
        <v>359</v>
      </c>
      <c r="HG299" t="s">
        <v>361</v>
      </c>
      <c r="HH299" t="s">
        <v>361</v>
      </c>
      <c r="HZ299" t="s">
        <v>3095</v>
      </c>
      <c r="IA299" t="s">
        <v>3027</v>
      </c>
      <c r="IB299" t="s">
        <v>3094</v>
      </c>
    </row>
    <row r="300" spans="1:240" hidden="1" x14ac:dyDescent="0.3">
      <c r="A300">
        <v>899083</v>
      </c>
      <c r="B300" t="s">
        <v>3096</v>
      </c>
      <c r="D300">
        <v>1</v>
      </c>
      <c r="E300" t="s">
        <v>3310</v>
      </c>
      <c r="F300">
        <v>1</v>
      </c>
      <c r="G300">
        <v>0</v>
      </c>
      <c r="H300">
        <v>0</v>
      </c>
      <c r="I300">
        <v>2014</v>
      </c>
      <c r="J300" s="3">
        <v>5.26</v>
      </c>
      <c r="K300" s="3">
        <v>5.79</v>
      </c>
      <c r="L300">
        <f t="shared" si="76"/>
        <v>1</v>
      </c>
      <c r="M300">
        <v>2015</v>
      </c>
      <c r="N300">
        <f>COUNTIFS(CS300:EV300,"=university")</f>
        <v>0</v>
      </c>
      <c r="O300">
        <v>0</v>
      </c>
      <c r="P300">
        <f>COUNTIFS(CS300:EV300,"=*government**")</f>
        <v>2</v>
      </c>
      <c r="Q300">
        <f>COUNTIFS(AQ300:CQ300,"=*European Innovation Council*")</f>
        <v>0</v>
      </c>
      <c r="R300">
        <f>COUNTIF(CS300:EV300,"*angel*")</f>
        <v>0</v>
      </c>
      <c r="S300">
        <f>COUNTIF(CS300:EV300,"*family_office*")</f>
        <v>0</v>
      </c>
      <c r="T300">
        <v>0</v>
      </c>
      <c r="U300">
        <f>COUNTIF(CS300:EV300,"*accelerator*")</f>
        <v>0</v>
      </c>
      <c r="V300">
        <f>COUNTIF(CS300:EV300,"*corporate*")</f>
        <v>1</v>
      </c>
      <c r="W300">
        <f t="shared" si="77"/>
        <v>0</v>
      </c>
      <c r="X300">
        <f>COUNTIF(CS300:EV300,"*crowdfunding*")</f>
        <v>0</v>
      </c>
      <c r="Y300">
        <f>COUNTIF(CS300:EV300,"*venture_capital*")</f>
        <v>1</v>
      </c>
      <c r="Z300">
        <v>2</v>
      </c>
      <c r="AA300">
        <f t="shared" si="78"/>
        <v>1</v>
      </c>
      <c r="AB300">
        <f t="shared" si="79"/>
        <v>0</v>
      </c>
      <c r="AC300">
        <f t="shared" si="80"/>
        <v>0</v>
      </c>
      <c r="AD300">
        <f t="shared" si="81"/>
        <v>0</v>
      </c>
      <c r="AE300">
        <f t="shared" si="82"/>
        <v>0</v>
      </c>
      <c r="AF300">
        <f t="shared" si="83"/>
        <v>0</v>
      </c>
      <c r="AG300">
        <f t="shared" si="84"/>
        <v>0</v>
      </c>
      <c r="AH300">
        <f t="shared" si="85"/>
        <v>0</v>
      </c>
      <c r="AI300" t="s">
        <v>250</v>
      </c>
      <c r="AM300" t="s">
        <v>3097</v>
      </c>
      <c r="AN300" t="s">
        <v>335</v>
      </c>
      <c r="AO300" t="s">
        <v>1533</v>
      </c>
      <c r="AP300" t="s">
        <v>2317</v>
      </c>
      <c r="AQ300" t="s">
        <v>3098</v>
      </c>
      <c r="CR300" t="s">
        <v>274</v>
      </c>
      <c r="CS300" t="s">
        <v>299</v>
      </c>
      <c r="CT300" t="s">
        <v>276</v>
      </c>
      <c r="CU300" t="s">
        <v>274</v>
      </c>
      <c r="CV300" t="s">
        <v>324</v>
      </c>
      <c r="EW300">
        <v>7</v>
      </c>
      <c r="EX300" t="s">
        <v>258</v>
      </c>
      <c r="EY300" t="s">
        <v>278</v>
      </c>
      <c r="EZ300" t="s">
        <v>259</v>
      </c>
      <c r="FA300" t="s">
        <v>258</v>
      </c>
      <c r="FB300" t="s">
        <v>278</v>
      </c>
      <c r="FC300" t="s">
        <v>278</v>
      </c>
      <c r="FD300" t="s">
        <v>278</v>
      </c>
      <c r="FR300" t="s">
        <v>281</v>
      </c>
      <c r="FS300" t="s">
        <v>281</v>
      </c>
      <c r="FT300" t="s">
        <v>1147</v>
      </c>
      <c r="FU300">
        <v>5</v>
      </c>
      <c r="FV300" t="s">
        <v>281</v>
      </c>
      <c r="FW300" t="s">
        <v>701</v>
      </c>
      <c r="FX300" t="s">
        <v>281</v>
      </c>
      <c r="GL300" t="s">
        <v>302</v>
      </c>
      <c r="GM300" t="s">
        <v>302</v>
      </c>
      <c r="GN300" t="s">
        <v>302</v>
      </c>
      <c r="GO300" t="s">
        <v>262</v>
      </c>
      <c r="GP300" t="s">
        <v>302</v>
      </c>
      <c r="GQ300" t="s">
        <v>302</v>
      </c>
      <c r="GR300" t="s">
        <v>302</v>
      </c>
      <c r="HF300" s="5">
        <v>42036</v>
      </c>
      <c r="HG300" s="5" t="s">
        <v>708</v>
      </c>
      <c r="HH300" s="5">
        <v>42401</v>
      </c>
      <c r="HI300" s="5">
        <v>43040</v>
      </c>
      <c r="HJ300" s="5">
        <v>43525</v>
      </c>
      <c r="HK300" s="5">
        <v>44228</v>
      </c>
      <c r="HL300" s="5">
        <v>44228</v>
      </c>
      <c r="HZ300" t="s">
        <v>3097</v>
      </c>
      <c r="IA300" t="s">
        <v>335</v>
      </c>
      <c r="IB300" t="s">
        <v>1533</v>
      </c>
      <c r="IC300" t="s">
        <v>2317</v>
      </c>
      <c r="ID300" t="s">
        <v>335</v>
      </c>
      <c r="IE300" t="s">
        <v>259</v>
      </c>
      <c r="IF300" t="s">
        <v>3098</v>
      </c>
    </row>
    <row r="301" spans="1:240" hidden="1" x14ac:dyDescent="0.3">
      <c r="A301">
        <v>1447765</v>
      </c>
      <c r="B301" t="s">
        <v>3099</v>
      </c>
      <c r="D301">
        <v>1</v>
      </c>
      <c r="E301" t="s">
        <v>3323</v>
      </c>
      <c r="F301">
        <v>1</v>
      </c>
      <c r="G301">
        <v>0</v>
      </c>
      <c r="H301">
        <v>0</v>
      </c>
      <c r="I301">
        <v>2013</v>
      </c>
      <c r="J301" s="3">
        <v>1.67</v>
      </c>
      <c r="K301" s="3">
        <v>1.84</v>
      </c>
      <c r="L301">
        <f t="shared" si="76"/>
        <v>5</v>
      </c>
      <c r="M301">
        <v>2018</v>
      </c>
      <c r="N301">
        <f>COUNTIFS(CS301:EV301,"=university")</f>
        <v>0</v>
      </c>
      <c r="O301">
        <v>0</v>
      </c>
      <c r="P301">
        <f>COUNTIFS(CS301:EV301,"=*government**")</f>
        <v>1</v>
      </c>
      <c r="Q301">
        <f>COUNTIFS(AN301:CR301,"=*European Innovation Council*")</f>
        <v>1</v>
      </c>
      <c r="R301">
        <f>COUNTIF(CS301:EV301,"*angel*")</f>
        <v>0</v>
      </c>
      <c r="S301">
        <f>COUNTIF(CS301:EV301,"*family_office*")</f>
        <v>0</v>
      </c>
      <c r="T301">
        <v>0</v>
      </c>
      <c r="U301">
        <f>COUNTIF(CS301:EV301,"*accelerator*")</f>
        <v>0</v>
      </c>
      <c r="V301">
        <f>COUNTIF(CS301:EV301,"*corporate*")</f>
        <v>1</v>
      </c>
      <c r="W301">
        <f t="shared" si="77"/>
        <v>1</v>
      </c>
      <c r="X301">
        <f>COUNTIF(CS301:EV301,"*crowdfunding*")</f>
        <v>0</v>
      </c>
      <c r="Y301">
        <f>COUNTIF(CS301:EV301,"*venture_capital*")</f>
        <v>0</v>
      </c>
      <c r="Z301">
        <v>1</v>
      </c>
      <c r="AA301">
        <f>COUNTIFS(AI301:AM301,"=Venture Capital")</f>
        <v>1</v>
      </c>
      <c r="AB301">
        <f>COUNTIFS(AI301:AM301,"=accelerator")</f>
        <v>0</v>
      </c>
      <c r="AC301">
        <f>COUNTIFS(AI301:AM301,"=Angel")</f>
        <v>0</v>
      </c>
      <c r="AD301">
        <f>COUNTIFS(AI301:AM301,"=bootstrapped")</f>
        <v>0</v>
      </c>
      <c r="AE301">
        <f>COUNTIFS(AI301:AM301,"=Crowdfunded")</f>
        <v>0</v>
      </c>
      <c r="AF301">
        <f>COUNTIFS(AI301:AM301,"=Private Equity")</f>
        <v>0</v>
      </c>
      <c r="AG301">
        <f>COUNTIFS(AI301:AM301,"=Public")</f>
        <v>0</v>
      </c>
      <c r="AH301">
        <f>COUNTIFS(AI301:AM301,"=Subsidiary")</f>
        <v>0</v>
      </c>
      <c r="AI301" t="s">
        <v>250</v>
      </c>
      <c r="AM301" t="s">
        <v>3100</v>
      </c>
      <c r="AN301" t="s">
        <v>335</v>
      </c>
      <c r="AO301" t="s">
        <v>3101</v>
      </c>
      <c r="CR301" t="s">
        <v>256</v>
      </c>
      <c r="CS301" t="s">
        <v>299</v>
      </c>
      <c r="CT301" t="s">
        <v>324</v>
      </c>
      <c r="EW301">
        <v>5</v>
      </c>
      <c r="EX301" t="s">
        <v>259</v>
      </c>
      <c r="EY301" t="s">
        <v>278</v>
      </c>
      <c r="EZ301" t="s">
        <v>278</v>
      </c>
      <c r="FA301" t="s">
        <v>278</v>
      </c>
      <c r="FB301" t="s">
        <v>279</v>
      </c>
      <c r="FR301" t="s">
        <v>259</v>
      </c>
      <c r="FS301" t="s">
        <v>281</v>
      </c>
      <c r="FT301" t="s">
        <v>827</v>
      </c>
      <c r="FU301" t="s">
        <v>3102</v>
      </c>
      <c r="FV301" t="s">
        <v>259</v>
      </c>
      <c r="GL301" t="s">
        <v>259</v>
      </c>
      <c r="GM301" t="s">
        <v>302</v>
      </c>
      <c r="GN301" t="s">
        <v>302</v>
      </c>
      <c r="GO301" t="s">
        <v>302</v>
      </c>
      <c r="GP301" t="s">
        <v>259</v>
      </c>
      <c r="HF301" t="s">
        <v>376</v>
      </c>
      <c r="HG301" t="s">
        <v>428</v>
      </c>
      <c r="HH301" t="s">
        <v>328</v>
      </c>
      <c r="HI301" t="s">
        <v>739</v>
      </c>
      <c r="HJ301" t="s">
        <v>476</v>
      </c>
      <c r="HZ301" t="s">
        <v>3100</v>
      </c>
      <c r="IA301" t="s">
        <v>335</v>
      </c>
      <c r="IB301" t="s">
        <v>259</v>
      </c>
      <c r="IC301" t="s">
        <v>335</v>
      </c>
      <c r="ID301" t="s">
        <v>3101</v>
      </c>
    </row>
    <row r="302" spans="1:240" hidden="1" x14ac:dyDescent="0.3">
      <c r="A302">
        <v>149076</v>
      </c>
      <c r="B302" t="s">
        <v>3103</v>
      </c>
      <c r="D302">
        <v>1</v>
      </c>
      <c r="E302" t="s">
        <v>3312</v>
      </c>
      <c r="F302">
        <v>1</v>
      </c>
      <c r="G302">
        <v>1</v>
      </c>
      <c r="H302">
        <v>0</v>
      </c>
      <c r="I302">
        <v>2014</v>
      </c>
      <c r="J302" s="3">
        <v>1.7</v>
      </c>
      <c r="K302" s="3">
        <v>1.87</v>
      </c>
      <c r="L302">
        <f t="shared" si="76"/>
        <v>4</v>
      </c>
      <c r="M302">
        <v>2018</v>
      </c>
      <c r="N302">
        <f t="shared" ref="N302:N308" si="103">COUNTIFS(CR302:EV302,"=university")</f>
        <v>0</v>
      </c>
      <c r="O302">
        <v>1</v>
      </c>
      <c r="P302">
        <f t="shared" ref="P302:P308" si="104">COUNTIFS(CR302:EV302,"=*government**")</f>
        <v>0</v>
      </c>
      <c r="Q302">
        <f>COUNTIFS(AR302:CQ302,"=*European Innovation Council*")</f>
        <v>0</v>
      </c>
      <c r="R302">
        <f t="shared" ref="R302:R308" si="105">COUNTIF(CR302:EV302,"*angel*")</f>
        <v>0</v>
      </c>
      <c r="S302">
        <f t="shared" ref="S302:S308" si="106">COUNTIF(CR302:EV302,"*family_office*")</f>
        <v>0</v>
      </c>
      <c r="T302">
        <v>0</v>
      </c>
      <c r="U302">
        <f t="shared" ref="U302:U308" si="107">COUNTIF(CR302:EV302,"*accelerator*")</f>
        <v>2</v>
      </c>
      <c r="V302">
        <f t="shared" ref="V302:V308" si="108">COUNTIF(CR302:EV302,"*corporate*")</f>
        <v>0</v>
      </c>
      <c r="W302">
        <f t="shared" si="77"/>
        <v>0</v>
      </c>
      <c r="X302">
        <f t="shared" ref="X302:X308" si="109">COUNTIF(CR302:EV302,"*crowdfunding*")</f>
        <v>0</v>
      </c>
      <c r="Y302">
        <f t="shared" ref="Y302:Y308" si="110">COUNTIF(CR302:EV302,"*venture_capital*")</f>
        <v>3</v>
      </c>
      <c r="Z302">
        <v>3</v>
      </c>
      <c r="AA302">
        <f t="shared" si="78"/>
        <v>1</v>
      </c>
      <c r="AB302">
        <f t="shared" si="79"/>
        <v>1</v>
      </c>
      <c r="AC302">
        <f t="shared" si="80"/>
        <v>0</v>
      </c>
      <c r="AD302">
        <f t="shared" si="81"/>
        <v>0</v>
      </c>
      <c r="AE302">
        <f t="shared" si="82"/>
        <v>0</v>
      </c>
      <c r="AF302">
        <f t="shared" si="83"/>
        <v>0</v>
      </c>
      <c r="AG302">
        <f t="shared" si="84"/>
        <v>0</v>
      </c>
      <c r="AH302">
        <f t="shared" si="85"/>
        <v>0</v>
      </c>
      <c r="AI302" t="s">
        <v>250</v>
      </c>
      <c r="AJ302" t="s">
        <v>292</v>
      </c>
      <c r="AM302" t="s">
        <v>1361</v>
      </c>
      <c r="AN302" t="s">
        <v>3104</v>
      </c>
      <c r="AO302" t="s">
        <v>3105</v>
      </c>
      <c r="AP302" t="s">
        <v>571</v>
      </c>
      <c r="AQ302" t="s">
        <v>3106</v>
      </c>
      <c r="CR302" t="s">
        <v>292</v>
      </c>
      <c r="CS302" t="s">
        <v>274</v>
      </c>
      <c r="CT302" t="s">
        <v>292</v>
      </c>
      <c r="CU302" t="s">
        <v>298</v>
      </c>
      <c r="CV302" t="s">
        <v>274</v>
      </c>
      <c r="EW302">
        <v>3</v>
      </c>
      <c r="EX302" t="s">
        <v>300</v>
      </c>
      <c r="EY302" t="s">
        <v>258</v>
      </c>
      <c r="EZ302" t="s">
        <v>258</v>
      </c>
      <c r="FR302" t="s">
        <v>259</v>
      </c>
      <c r="FS302" t="s">
        <v>259</v>
      </c>
      <c r="FT302" t="s">
        <v>439</v>
      </c>
      <c r="GL302" t="s">
        <v>259</v>
      </c>
      <c r="GM302" t="s">
        <v>259</v>
      </c>
      <c r="GN302" t="s">
        <v>302</v>
      </c>
      <c r="HF302" t="s">
        <v>708</v>
      </c>
      <c r="HG302" t="s">
        <v>610</v>
      </c>
      <c r="HH302" t="s">
        <v>429</v>
      </c>
      <c r="HZ302" t="s">
        <v>1361</v>
      </c>
      <c r="IA302" t="s">
        <v>3107</v>
      </c>
      <c r="IB302" t="s">
        <v>3108</v>
      </c>
    </row>
    <row r="303" spans="1:240" hidden="1" x14ac:dyDescent="0.3">
      <c r="A303">
        <v>893652</v>
      </c>
      <c r="B303" t="s">
        <v>3109</v>
      </c>
      <c r="D303">
        <v>1</v>
      </c>
      <c r="E303" t="s">
        <v>3310</v>
      </c>
      <c r="F303">
        <v>1</v>
      </c>
      <c r="G303">
        <v>0</v>
      </c>
      <c r="H303">
        <v>0</v>
      </c>
      <c r="I303">
        <v>2015</v>
      </c>
      <c r="J303" s="3">
        <v>5.0999999999999996</v>
      </c>
      <c r="K303" s="3">
        <v>5.6</v>
      </c>
      <c r="L303">
        <f t="shared" si="76"/>
        <v>2</v>
      </c>
      <c r="M303" s="4">
        <v>2017</v>
      </c>
      <c r="N303">
        <f t="shared" si="103"/>
        <v>0</v>
      </c>
      <c r="O303">
        <v>1</v>
      </c>
      <c r="P303">
        <f t="shared" si="104"/>
        <v>2</v>
      </c>
      <c r="Q303">
        <f>COUNTIFS(AO303:CQ303,"=*European Innovation Council*")</f>
        <v>1</v>
      </c>
      <c r="R303">
        <f t="shared" si="105"/>
        <v>0</v>
      </c>
      <c r="S303">
        <f t="shared" si="106"/>
        <v>0</v>
      </c>
      <c r="T303">
        <v>0</v>
      </c>
      <c r="U303">
        <f t="shared" si="107"/>
        <v>1</v>
      </c>
      <c r="V303">
        <f t="shared" si="108"/>
        <v>2</v>
      </c>
      <c r="W303">
        <f t="shared" si="77"/>
        <v>0</v>
      </c>
      <c r="X303">
        <f t="shared" si="109"/>
        <v>0</v>
      </c>
      <c r="Y303">
        <f t="shared" si="110"/>
        <v>0</v>
      </c>
      <c r="Z303">
        <v>0</v>
      </c>
      <c r="AA303">
        <f t="shared" si="78"/>
        <v>0</v>
      </c>
      <c r="AB303">
        <f t="shared" si="79"/>
        <v>1</v>
      </c>
      <c r="AC303">
        <f t="shared" si="80"/>
        <v>0</v>
      </c>
      <c r="AD303">
        <f t="shared" si="81"/>
        <v>0</v>
      </c>
      <c r="AE303">
        <f t="shared" si="82"/>
        <v>0</v>
      </c>
      <c r="AF303">
        <f t="shared" si="83"/>
        <v>0</v>
      </c>
      <c r="AG303">
        <f t="shared" si="84"/>
        <v>0</v>
      </c>
      <c r="AH303">
        <f t="shared" si="85"/>
        <v>0</v>
      </c>
      <c r="AI303" t="s">
        <v>292</v>
      </c>
      <c r="AM303" t="s">
        <v>1771</v>
      </c>
      <c r="AN303" t="s">
        <v>1845</v>
      </c>
      <c r="AO303" t="s">
        <v>1847</v>
      </c>
      <c r="AP303" t="s">
        <v>335</v>
      </c>
      <c r="AQ303" t="s">
        <v>1379</v>
      </c>
      <c r="CR303" t="s">
        <v>323</v>
      </c>
      <c r="CS303" t="s">
        <v>324</v>
      </c>
      <c r="CT303" t="s">
        <v>292</v>
      </c>
      <c r="CU303" t="s">
        <v>299</v>
      </c>
      <c r="CV303" t="s">
        <v>299</v>
      </c>
      <c r="EW303">
        <v>5</v>
      </c>
      <c r="EX303" t="s">
        <v>300</v>
      </c>
      <c r="EY303" t="s">
        <v>278</v>
      </c>
      <c r="EZ303" t="s">
        <v>278</v>
      </c>
      <c r="FA303" t="s">
        <v>278</v>
      </c>
      <c r="FB303" t="s">
        <v>278</v>
      </c>
      <c r="FR303" t="s">
        <v>259</v>
      </c>
      <c r="FS303" t="s">
        <v>281</v>
      </c>
      <c r="FT303" t="s">
        <v>281</v>
      </c>
      <c r="FU303" t="s">
        <v>2011</v>
      </c>
      <c r="FV303" t="s">
        <v>514</v>
      </c>
      <c r="GL303" t="s">
        <v>259</v>
      </c>
      <c r="GM303" t="s">
        <v>302</v>
      </c>
      <c r="GN303" t="s">
        <v>302</v>
      </c>
      <c r="GO303" t="s">
        <v>302</v>
      </c>
      <c r="GP303" t="s">
        <v>302</v>
      </c>
      <c r="HF303" t="s">
        <v>708</v>
      </c>
      <c r="HG303" s="5">
        <v>42767</v>
      </c>
      <c r="HH303" s="5">
        <v>43497</v>
      </c>
      <c r="HI303" s="5" t="s">
        <v>739</v>
      </c>
      <c r="HJ303" t="s">
        <v>329</v>
      </c>
      <c r="HZ303" t="s">
        <v>1847</v>
      </c>
      <c r="IA303" t="s">
        <v>335</v>
      </c>
      <c r="IB303" t="s">
        <v>1847</v>
      </c>
      <c r="IC303" t="s">
        <v>335</v>
      </c>
      <c r="ID303" t="s">
        <v>1379</v>
      </c>
    </row>
    <row r="304" spans="1:240" hidden="1" x14ac:dyDescent="0.3">
      <c r="A304">
        <v>1447975</v>
      </c>
      <c r="B304" t="s">
        <v>3110</v>
      </c>
      <c r="D304">
        <v>1</v>
      </c>
      <c r="E304" t="s">
        <v>3304</v>
      </c>
      <c r="F304">
        <v>2</v>
      </c>
      <c r="G304">
        <v>1</v>
      </c>
      <c r="H304">
        <v>0</v>
      </c>
      <c r="I304">
        <v>2014</v>
      </c>
      <c r="J304" s="3">
        <v>5.32</v>
      </c>
      <c r="K304" s="3">
        <v>5.85</v>
      </c>
      <c r="L304">
        <f t="shared" si="76"/>
        <v>4</v>
      </c>
      <c r="M304">
        <v>2018</v>
      </c>
      <c r="N304">
        <f t="shared" si="103"/>
        <v>0</v>
      </c>
      <c r="O304">
        <v>0</v>
      </c>
      <c r="P304">
        <f t="shared" si="104"/>
        <v>1</v>
      </c>
      <c r="Q304">
        <f>COUNTIFS(AQ304:CQ304,"=*European Innovation Council*")</f>
        <v>0</v>
      </c>
      <c r="R304">
        <f t="shared" si="105"/>
        <v>0</v>
      </c>
      <c r="S304">
        <f t="shared" si="106"/>
        <v>0</v>
      </c>
      <c r="T304">
        <v>0</v>
      </c>
      <c r="U304">
        <f t="shared" si="107"/>
        <v>2</v>
      </c>
      <c r="V304">
        <f t="shared" si="108"/>
        <v>0</v>
      </c>
      <c r="W304">
        <f t="shared" si="77"/>
        <v>1</v>
      </c>
      <c r="X304">
        <f t="shared" si="109"/>
        <v>0</v>
      </c>
      <c r="Y304">
        <f t="shared" si="110"/>
        <v>0</v>
      </c>
      <c r="Z304">
        <v>1</v>
      </c>
      <c r="AA304">
        <f t="shared" si="78"/>
        <v>1</v>
      </c>
      <c r="AB304">
        <f t="shared" si="79"/>
        <v>1</v>
      </c>
      <c r="AC304">
        <f t="shared" si="80"/>
        <v>0</v>
      </c>
      <c r="AD304">
        <f t="shared" si="81"/>
        <v>0</v>
      </c>
      <c r="AE304">
        <f t="shared" si="82"/>
        <v>0</v>
      </c>
      <c r="AF304">
        <f t="shared" si="83"/>
        <v>0</v>
      </c>
      <c r="AG304">
        <f t="shared" si="84"/>
        <v>0</v>
      </c>
      <c r="AH304">
        <f t="shared" si="85"/>
        <v>0</v>
      </c>
      <c r="AI304" t="s">
        <v>250</v>
      </c>
      <c r="AJ304" t="s">
        <v>292</v>
      </c>
      <c r="AM304" t="s">
        <v>950</v>
      </c>
      <c r="AN304" t="s">
        <v>886</v>
      </c>
      <c r="AO304" t="s">
        <v>3111</v>
      </c>
      <c r="AP304" t="s">
        <v>335</v>
      </c>
      <c r="CR304" t="s">
        <v>292</v>
      </c>
      <c r="CS304" t="s">
        <v>292</v>
      </c>
      <c r="CT304" t="s">
        <v>256</v>
      </c>
      <c r="CU304" t="s">
        <v>299</v>
      </c>
      <c r="EW304">
        <v>5</v>
      </c>
      <c r="EX304" t="s">
        <v>259</v>
      </c>
      <c r="EY304" t="s">
        <v>258</v>
      </c>
      <c r="EZ304" t="s">
        <v>278</v>
      </c>
      <c r="FA304" t="s">
        <v>258</v>
      </c>
      <c r="FB304" t="s">
        <v>347</v>
      </c>
      <c r="FR304" t="s">
        <v>259</v>
      </c>
      <c r="FS304" t="s">
        <v>259</v>
      </c>
      <c r="FT304" t="s">
        <v>281</v>
      </c>
      <c r="FU304" t="s">
        <v>667</v>
      </c>
      <c r="FV304" t="s">
        <v>2867</v>
      </c>
      <c r="GL304" t="s">
        <v>259</v>
      </c>
      <c r="GM304" t="s">
        <v>259</v>
      </c>
      <c r="GN304" t="s">
        <v>302</v>
      </c>
      <c r="GO304" t="s">
        <v>262</v>
      </c>
      <c r="GP304" t="s">
        <v>262</v>
      </c>
      <c r="HF304" s="5">
        <v>42675</v>
      </c>
      <c r="HG304" s="5">
        <v>43040</v>
      </c>
      <c r="HH304" s="5">
        <v>43160</v>
      </c>
      <c r="HI304" s="5">
        <v>43770</v>
      </c>
      <c r="HJ304" t="s">
        <v>590</v>
      </c>
      <c r="HZ304" t="s">
        <v>886</v>
      </c>
      <c r="IA304" t="s">
        <v>3111</v>
      </c>
      <c r="IB304" t="s">
        <v>335</v>
      </c>
      <c r="IC304" t="s">
        <v>259</v>
      </c>
      <c r="ID304" t="s">
        <v>259</v>
      </c>
    </row>
    <row r="305" spans="1:243" x14ac:dyDescent="0.3">
      <c r="A305">
        <v>1682072</v>
      </c>
      <c r="B305" t="s">
        <v>3112</v>
      </c>
      <c r="D305">
        <v>1</v>
      </c>
      <c r="E305" t="s">
        <v>3313</v>
      </c>
      <c r="F305">
        <v>4</v>
      </c>
      <c r="G305">
        <v>1</v>
      </c>
      <c r="H305">
        <v>0</v>
      </c>
      <c r="I305">
        <v>2017</v>
      </c>
      <c r="J305" s="3">
        <v>1.05</v>
      </c>
      <c r="K305" s="3">
        <v>1.1599999999999999</v>
      </c>
      <c r="L305">
        <f t="shared" si="76"/>
        <v>0</v>
      </c>
      <c r="M305">
        <v>2017</v>
      </c>
      <c r="N305">
        <f t="shared" si="103"/>
        <v>1</v>
      </c>
      <c r="O305">
        <v>1</v>
      </c>
      <c r="P305">
        <f t="shared" si="104"/>
        <v>1</v>
      </c>
      <c r="Q305">
        <f t="shared" si="86"/>
        <v>1</v>
      </c>
      <c r="R305">
        <f t="shared" si="105"/>
        <v>0</v>
      </c>
      <c r="S305">
        <f t="shared" si="106"/>
        <v>0</v>
      </c>
      <c r="T305">
        <v>0</v>
      </c>
      <c r="U305">
        <f t="shared" si="107"/>
        <v>1</v>
      </c>
      <c r="V305">
        <f t="shared" si="108"/>
        <v>0</v>
      </c>
      <c r="W305">
        <f t="shared" si="77"/>
        <v>1</v>
      </c>
      <c r="X305">
        <f t="shared" si="109"/>
        <v>0</v>
      </c>
      <c r="Y305">
        <f t="shared" si="110"/>
        <v>4</v>
      </c>
      <c r="Z305">
        <v>4</v>
      </c>
      <c r="AA305">
        <f t="shared" si="78"/>
        <v>1</v>
      </c>
      <c r="AB305">
        <f t="shared" si="79"/>
        <v>1</v>
      </c>
      <c r="AC305">
        <f t="shared" si="80"/>
        <v>0</v>
      </c>
      <c r="AD305">
        <f t="shared" si="81"/>
        <v>0</v>
      </c>
      <c r="AE305">
        <f t="shared" si="82"/>
        <v>0</v>
      </c>
      <c r="AF305">
        <f t="shared" si="83"/>
        <v>0</v>
      </c>
      <c r="AG305">
        <f t="shared" si="84"/>
        <v>0</v>
      </c>
      <c r="AH305">
        <f t="shared" si="85"/>
        <v>0</v>
      </c>
      <c r="AI305" t="s">
        <v>250</v>
      </c>
      <c r="AJ305" t="s">
        <v>292</v>
      </c>
      <c r="AM305" t="s">
        <v>2579</v>
      </c>
      <c r="AN305" t="s">
        <v>1176</v>
      </c>
      <c r="AO305" t="s">
        <v>956</v>
      </c>
      <c r="AP305" t="s">
        <v>582</v>
      </c>
      <c r="AQ305" t="s">
        <v>581</v>
      </c>
      <c r="AR305" t="s">
        <v>335</v>
      </c>
      <c r="AS305" t="s">
        <v>1348</v>
      </c>
      <c r="AT305" t="s">
        <v>3113</v>
      </c>
      <c r="CR305" t="s">
        <v>274</v>
      </c>
      <c r="CS305" t="s">
        <v>274</v>
      </c>
      <c r="CT305" t="s">
        <v>254</v>
      </c>
      <c r="CU305" t="s">
        <v>274</v>
      </c>
      <c r="CV305" t="s">
        <v>292</v>
      </c>
      <c r="CW305" t="s">
        <v>299</v>
      </c>
      <c r="CX305" t="s">
        <v>274</v>
      </c>
      <c r="CY305" t="s">
        <v>256</v>
      </c>
      <c r="EW305">
        <v>6</v>
      </c>
      <c r="EX305" t="s">
        <v>257</v>
      </c>
      <c r="EY305" t="s">
        <v>278</v>
      </c>
      <c r="EZ305" t="s">
        <v>278</v>
      </c>
      <c r="FA305" t="s">
        <v>300</v>
      </c>
      <c r="FB305" t="s">
        <v>278</v>
      </c>
      <c r="FC305" t="s">
        <v>258</v>
      </c>
      <c r="FR305" t="s">
        <v>259</v>
      </c>
      <c r="FS305" t="s">
        <v>602</v>
      </c>
      <c r="FT305" t="s">
        <v>905</v>
      </c>
      <c r="FU305" t="s">
        <v>259</v>
      </c>
      <c r="FV305" t="s">
        <v>281</v>
      </c>
      <c r="FW305">
        <v>1</v>
      </c>
      <c r="GL305" t="s">
        <v>259</v>
      </c>
      <c r="GM305" t="s">
        <v>587</v>
      </c>
      <c r="GN305" t="s">
        <v>587</v>
      </c>
      <c r="GO305" t="s">
        <v>259</v>
      </c>
      <c r="GP305" t="s">
        <v>302</v>
      </c>
      <c r="GQ305" t="s">
        <v>587</v>
      </c>
      <c r="HF305" s="5">
        <v>42826</v>
      </c>
      <c r="HG305" t="s">
        <v>527</v>
      </c>
      <c r="HH305" s="5">
        <v>43160</v>
      </c>
      <c r="HI305" s="5" t="s">
        <v>328</v>
      </c>
      <c r="HJ305" t="s">
        <v>739</v>
      </c>
      <c r="HK305" s="5" t="s">
        <v>769</v>
      </c>
      <c r="HZ305" t="s">
        <v>956</v>
      </c>
      <c r="IA305" t="s">
        <v>582</v>
      </c>
      <c r="IB305" t="s">
        <v>582</v>
      </c>
      <c r="IC305" t="s">
        <v>581</v>
      </c>
      <c r="ID305" t="s">
        <v>335</v>
      </c>
      <c r="IE305" t="s">
        <v>3114</v>
      </c>
    </row>
    <row r="306" spans="1:243" hidden="1" x14ac:dyDescent="0.3">
      <c r="A306">
        <v>901205</v>
      </c>
      <c r="B306" t="s">
        <v>3115</v>
      </c>
      <c r="D306">
        <v>1</v>
      </c>
      <c r="E306" t="s">
        <v>3312</v>
      </c>
      <c r="F306">
        <v>1</v>
      </c>
      <c r="G306">
        <v>0</v>
      </c>
      <c r="H306">
        <v>0</v>
      </c>
      <c r="I306">
        <v>2015</v>
      </c>
      <c r="J306" s="3">
        <v>3.1</v>
      </c>
      <c r="K306" s="3">
        <v>3.41</v>
      </c>
      <c r="L306">
        <f t="shared" si="76"/>
        <v>1</v>
      </c>
      <c r="M306">
        <v>2016</v>
      </c>
      <c r="N306">
        <f t="shared" si="103"/>
        <v>0</v>
      </c>
      <c r="O306">
        <v>1</v>
      </c>
      <c r="P306">
        <f t="shared" si="104"/>
        <v>0</v>
      </c>
      <c r="Q306">
        <f t="shared" si="86"/>
        <v>0</v>
      </c>
      <c r="R306">
        <f t="shared" si="105"/>
        <v>0</v>
      </c>
      <c r="S306">
        <f t="shared" si="106"/>
        <v>0</v>
      </c>
      <c r="T306">
        <v>0</v>
      </c>
      <c r="U306">
        <f t="shared" si="107"/>
        <v>1</v>
      </c>
      <c r="V306">
        <f t="shared" si="108"/>
        <v>1</v>
      </c>
      <c r="W306">
        <f t="shared" si="77"/>
        <v>1</v>
      </c>
      <c r="X306">
        <f t="shared" si="109"/>
        <v>0</v>
      </c>
      <c r="Y306">
        <f t="shared" si="110"/>
        <v>3</v>
      </c>
      <c r="Z306">
        <v>3</v>
      </c>
      <c r="AA306">
        <f t="shared" si="78"/>
        <v>1</v>
      </c>
      <c r="AB306">
        <f t="shared" si="79"/>
        <v>1</v>
      </c>
      <c r="AC306">
        <f t="shared" si="80"/>
        <v>0</v>
      </c>
      <c r="AD306">
        <f t="shared" si="81"/>
        <v>0</v>
      </c>
      <c r="AE306">
        <f t="shared" si="82"/>
        <v>0</v>
      </c>
      <c r="AF306">
        <f t="shared" si="83"/>
        <v>0</v>
      </c>
      <c r="AG306">
        <f t="shared" si="84"/>
        <v>0</v>
      </c>
      <c r="AH306">
        <f t="shared" si="85"/>
        <v>0</v>
      </c>
      <c r="AI306" t="s">
        <v>250</v>
      </c>
      <c r="AJ306" t="s">
        <v>292</v>
      </c>
      <c r="AM306" t="s">
        <v>3116</v>
      </c>
      <c r="AN306" t="s">
        <v>3117</v>
      </c>
      <c r="AO306" t="s">
        <v>1361</v>
      </c>
      <c r="AP306" t="s">
        <v>3118</v>
      </c>
      <c r="AQ306" t="s">
        <v>3119</v>
      </c>
      <c r="AR306" t="s">
        <v>1746</v>
      </c>
      <c r="CR306" t="s">
        <v>256</v>
      </c>
      <c r="CS306" t="s">
        <v>273</v>
      </c>
      <c r="CT306" t="s">
        <v>292</v>
      </c>
      <c r="CU306" t="s">
        <v>274</v>
      </c>
      <c r="CV306" t="s">
        <v>323</v>
      </c>
      <c r="CW306" t="s">
        <v>273</v>
      </c>
      <c r="EW306">
        <v>4</v>
      </c>
      <c r="EX306" t="s">
        <v>277</v>
      </c>
      <c r="EY306" t="s">
        <v>300</v>
      </c>
      <c r="EZ306" t="s">
        <v>258</v>
      </c>
      <c r="FA306" t="s">
        <v>258</v>
      </c>
      <c r="FR306" t="s">
        <v>261</v>
      </c>
      <c r="FS306" t="s">
        <v>259</v>
      </c>
      <c r="FT306" t="s">
        <v>951</v>
      </c>
      <c r="FU306">
        <v>1</v>
      </c>
      <c r="GL306" t="s">
        <v>302</v>
      </c>
      <c r="GM306" t="s">
        <v>259</v>
      </c>
      <c r="GN306" t="s">
        <v>302</v>
      </c>
      <c r="GO306" t="s">
        <v>302</v>
      </c>
      <c r="HF306" s="5">
        <v>42430</v>
      </c>
      <c r="HG306" s="5" t="s">
        <v>375</v>
      </c>
      <c r="HH306" s="5">
        <v>42767</v>
      </c>
      <c r="HI306" s="5" t="s">
        <v>495</v>
      </c>
      <c r="HZ306" t="s">
        <v>3117</v>
      </c>
      <c r="IA306" t="s">
        <v>1361</v>
      </c>
      <c r="IB306" t="s">
        <v>3120</v>
      </c>
      <c r="IC306" t="s">
        <v>3121</v>
      </c>
    </row>
    <row r="307" spans="1:243" hidden="1" x14ac:dyDescent="0.3">
      <c r="A307">
        <v>1834217</v>
      </c>
      <c r="B307" t="s">
        <v>3122</v>
      </c>
      <c r="D307">
        <v>1</v>
      </c>
      <c r="E307" t="s">
        <v>3312</v>
      </c>
      <c r="F307">
        <v>4</v>
      </c>
      <c r="G307">
        <v>0</v>
      </c>
      <c r="H307">
        <v>0</v>
      </c>
      <c r="I307">
        <v>2013</v>
      </c>
      <c r="J307" s="3">
        <v>2</v>
      </c>
      <c r="K307" s="3">
        <v>2.2000000000000002</v>
      </c>
      <c r="L307">
        <f t="shared" si="76"/>
        <v>8</v>
      </c>
      <c r="M307">
        <v>2021</v>
      </c>
      <c r="N307">
        <f t="shared" si="103"/>
        <v>0</v>
      </c>
      <c r="O307">
        <v>1</v>
      </c>
      <c r="P307">
        <f t="shared" si="104"/>
        <v>0</v>
      </c>
      <c r="Q307">
        <f>COUNTIFS(AM307:CQ307,"=*European Innovation Council*")</f>
        <v>0</v>
      </c>
      <c r="R307">
        <f t="shared" si="105"/>
        <v>0</v>
      </c>
      <c r="S307">
        <f t="shared" si="106"/>
        <v>0</v>
      </c>
      <c r="T307">
        <v>0</v>
      </c>
      <c r="U307">
        <f t="shared" si="107"/>
        <v>1</v>
      </c>
      <c r="V307">
        <f t="shared" si="108"/>
        <v>1</v>
      </c>
      <c r="W307">
        <f t="shared" si="77"/>
        <v>1</v>
      </c>
      <c r="X307">
        <f t="shared" si="109"/>
        <v>0</v>
      </c>
      <c r="Y307">
        <f t="shared" si="110"/>
        <v>3</v>
      </c>
      <c r="Z307">
        <v>4</v>
      </c>
      <c r="AA307">
        <f t="shared" si="78"/>
        <v>0</v>
      </c>
      <c r="AB307">
        <f t="shared" si="79"/>
        <v>1</v>
      </c>
      <c r="AC307">
        <f t="shared" si="80"/>
        <v>0</v>
      </c>
      <c r="AD307">
        <f t="shared" si="81"/>
        <v>0</v>
      </c>
      <c r="AE307">
        <f t="shared" si="82"/>
        <v>0</v>
      </c>
      <c r="AF307">
        <f t="shared" si="83"/>
        <v>0</v>
      </c>
      <c r="AG307">
        <f t="shared" si="84"/>
        <v>0</v>
      </c>
      <c r="AH307">
        <f t="shared" si="85"/>
        <v>0</v>
      </c>
      <c r="AI307" t="s">
        <v>292</v>
      </c>
      <c r="AM307" t="s">
        <v>3123</v>
      </c>
      <c r="AN307" t="s">
        <v>2885</v>
      </c>
      <c r="AO307" t="s">
        <v>2882</v>
      </c>
      <c r="AP307" t="s">
        <v>3124</v>
      </c>
      <c r="AQ307" t="s">
        <v>1361</v>
      </c>
      <c r="AR307" t="s">
        <v>3125</v>
      </c>
      <c r="CR307" t="s">
        <v>256</v>
      </c>
      <c r="CS307" t="s">
        <v>274</v>
      </c>
      <c r="CT307" t="s">
        <v>274</v>
      </c>
      <c r="CU307" t="s">
        <v>274</v>
      </c>
      <c r="CV307" t="s">
        <v>292</v>
      </c>
      <c r="CW307" t="s">
        <v>324</v>
      </c>
      <c r="EW307">
        <v>3</v>
      </c>
      <c r="EX307" t="s">
        <v>300</v>
      </c>
      <c r="EY307" t="s">
        <v>665</v>
      </c>
      <c r="EZ307" t="s">
        <v>278</v>
      </c>
      <c r="FR307" t="s">
        <v>259</v>
      </c>
      <c r="FS307" t="s">
        <v>259</v>
      </c>
      <c r="FT307">
        <v>2</v>
      </c>
      <c r="GL307" t="s">
        <v>259</v>
      </c>
      <c r="GM307" t="s">
        <v>259</v>
      </c>
      <c r="GN307" t="s">
        <v>302</v>
      </c>
      <c r="HF307" s="5" t="s">
        <v>515</v>
      </c>
      <c r="HG307" s="5">
        <v>43040</v>
      </c>
      <c r="HH307" s="5">
        <v>44256</v>
      </c>
      <c r="HZ307" t="s">
        <v>1361</v>
      </c>
      <c r="IA307" t="s">
        <v>3125</v>
      </c>
      <c r="IB307" t="s">
        <v>259</v>
      </c>
    </row>
    <row r="308" spans="1:243" x14ac:dyDescent="0.3">
      <c r="A308">
        <v>1882735</v>
      </c>
      <c r="B308" t="s">
        <v>3126</v>
      </c>
      <c r="D308">
        <v>1</v>
      </c>
      <c r="E308" t="s">
        <v>3305</v>
      </c>
      <c r="F308">
        <v>3</v>
      </c>
      <c r="G308">
        <v>1</v>
      </c>
      <c r="H308">
        <v>0</v>
      </c>
      <c r="I308">
        <v>2018</v>
      </c>
      <c r="J308" s="3">
        <v>1.7</v>
      </c>
      <c r="K308" s="3">
        <v>1.87</v>
      </c>
      <c r="L308">
        <f t="shared" si="76"/>
        <v>3</v>
      </c>
      <c r="M308">
        <v>2021</v>
      </c>
      <c r="N308">
        <f t="shared" si="103"/>
        <v>1</v>
      </c>
      <c r="O308">
        <v>0</v>
      </c>
      <c r="P308">
        <f t="shared" si="104"/>
        <v>0</v>
      </c>
      <c r="Q308">
        <f t="shared" si="86"/>
        <v>0</v>
      </c>
      <c r="R308">
        <f t="shared" si="105"/>
        <v>0</v>
      </c>
      <c r="S308">
        <f t="shared" si="106"/>
        <v>0</v>
      </c>
      <c r="T308">
        <v>0</v>
      </c>
      <c r="U308">
        <f t="shared" si="107"/>
        <v>1</v>
      </c>
      <c r="V308">
        <f t="shared" si="108"/>
        <v>0</v>
      </c>
      <c r="W308">
        <f t="shared" si="77"/>
        <v>1</v>
      </c>
      <c r="X308">
        <f t="shared" si="109"/>
        <v>0</v>
      </c>
      <c r="Y308">
        <f t="shared" si="110"/>
        <v>2</v>
      </c>
      <c r="Z308">
        <v>2</v>
      </c>
      <c r="AA308">
        <f t="shared" si="78"/>
        <v>1</v>
      </c>
      <c r="AB308">
        <f t="shared" si="79"/>
        <v>1</v>
      </c>
      <c r="AC308">
        <f t="shared" si="80"/>
        <v>0</v>
      </c>
      <c r="AD308">
        <f t="shared" si="81"/>
        <v>0</v>
      </c>
      <c r="AE308">
        <f t="shared" si="82"/>
        <v>0</v>
      </c>
      <c r="AF308">
        <f t="shared" si="83"/>
        <v>0</v>
      </c>
      <c r="AG308">
        <f t="shared" si="84"/>
        <v>0</v>
      </c>
      <c r="AH308">
        <f t="shared" si="85"/>
        <v>0</v>
      </c>
      <c r="AI308" t="s">
        <v>250</v>
      </c>
      <c r="AJ308" t="s">
        <v>292</v>
      </c>
      <c r="AM308" t="s">
        <v>3127</v>
      </c>
      <c r="AN308" t="s">
        <v>3128</v>
      </c>
      <c r="AO308" t="s">
        <v>3129</v>
      </c>
      <c r="AP308" t="s">
        <v>490</v>
      </c>
      <c r="AQ308" t="s">
        <v>491</v>
      </c>
      <c r="CR308" t="s">
        <v>292</v>
      </c>
      <c r="CS308" t="s">
        <v>254</v>
      </c>
      <c r="CT308" t="s">
        <v>256</v>
      </c>
      <c r="CU308" t="s">
        <v>274</v>
      </c>
      <c r="CV308" t="s">
        <v>274</v>
      </c>
      <c r="EW308">
        <v>2</v>
      </c>
      <c r="EX308" t="s">
        <v>257</v>
      </c>
      <c r="EY308" t="s">
        <v>258</v>
      </c>
      <c r="FR308" t="s">
        <v>259</v>
      </c>
      <c r="FS308" t="s">
        <v>439</v>
      </c>
      <c r="GL308" t="s">
        <v>259</v>
      </c>
      <c r="GM308" t="s">
        <v>302</v>
      </c>
      <c r="HF308" t="s">
        <v>376</v>
      </c>
      <c r="HG308" t="s">
        <v>360</v>
      </c>
      <c r="HZ308" t="s">
        <v>3130</v>
      </c>
      <c r="IA308" t="s">
        <v>3131</v>
      </c>
    </row>
    <row r="309" spans="1:243" hidden="1" x14ac:dyDescent="0.3">
      <c r="A309">
        <v>2884400</v>
      </c>
      <c r="B309" t="s">
        <v>3132</v>
      </c>
      <c r="D309">
        <v>1</v>
      </c>
      <c r="E309" t="s">
        <v>3314</v>
      </c>
      <c r="F309">
        <v>3</v>
      </c>
      <c r="G309">
        <v>2</v>
      </c>
      <c r="H309">
        <v>0</v>
      </c>
      <c r="I309">
        <v>2018</v>
      </c>
      <c r="J309" s="3">
        <v>2.4300000000000002</v>
      </c>
      <c r="K309" s="3">
        <v>2.67</v>
      </c>
      <c r="L309">
        <f t="shared" si="76"/>
        <v>1</v>
      </c>
      <c r="M309">
        <v>2019</v>
      </c>
      <c r="N309">
        <f>COUNTIFS(CS309:EV309,"=university")</f>
        <v>0</v>
      </c>
      <c r="O309">
        <v>0</v>
      </c>
      <c r="P309">
        <f>COUNTIFS(CS309:EV309,"=*government**")</f>
        <v>0</v>
      </c>
      <c r="Q309">
        <f>COUNTIFS(AM309:CR309,"=*European Innovation Council*")</f>
        <v>0</v>
      </c>
      <c r="R309">
        <f>COUNTIF(CS309:EV309,"*angel*")</f>
        <v>0</v>
      </c>
      <c r="S309">
        <f>COUNTIF(CS309:EV309,"*family_office*")</f>
        <v>0</v>
      </c>
      <c r="T309">
        <v>0</v>
      </c>
      <c r="U309">
        <f>COUNTIF(CS309:EV309,"*accelerator*")</f>
        <v>0</v>
      </c>
      <c r="V309">
        <f>COUNTIF(CS309:EV309,"*corporate*")</f>
        <v>0</v>
      </c>
      <c r="W309">
        <f t="shared" si="77"/>
        <v>0</v>
      </c>
      <c r="X309">
        <f>COUNTIF(CS309:EV309,"*crowdfunding*")</f>
        <v>0</v>
      </c>
      <c r="Y309">
        <f>COUNTIF(CS309:EV309,"*venture_capital*")</f>
        <v>1</v>
      </c>
      <c r="Z309">
        <v>1</v>
      </c>
      <c r="AA309">
        <f t="shared" si="78"/>
        <v>1</v>
      </c>
      <c r="AB309">
        <f t="shared" si="79"/>
        <v>1</v>
      </c>
      <c r="AC309">
        <f t="shared" si="80"/>
        <v>0</v>
      </c>
      <c r="AD309">
        <f t="shared" si="81"/>
        <v>0</v>
      </c>
      <c r="AE309">
        <f t="shared" si="82"/>
        <v>0</v>
      </c>
      <c r="AF309">
        <f t="shared" si="83"/>
        <v>0</v>
      </c>
      <c r="AG309">
        <f t="shared" si="84"/>
        <v>0</v>
      </c>
      <c r="AH309">
        <f t="shared" si="85"/>
        <v>0</v>
      </c>
      <c r="AI309" t="s">
        <v>250</v>
      </c>
      <c r="AJ309" t="s">
        <v>292</v>
      </c>
      <c r="AM309" t="s">
        <v>1489</v>
      </c>
      <c r="AN309" t="s">
        <v>1687</v>
      </c>
      <c r="CR309" t="s">
        <v>292</v>
      </c>
      <c r="CS309" t="s">
        <v>274</v>
      </c>
      <c r="EW309">
        <v>3</v>
      </c>
      <c r="EX309" t="s">
        <v>258</v>
      </c>
      <c r="EY309" t="s">
        <v>258</v>
      </c>
      <c r="EZ309" t="s">
        <v>258</v>
      </c>
      <c r="FR309" t="s">
        <v>2470</v>
      </c>
      <c r="FS309" t="s">
        <v>602</v>
      </c>
      <c r="FT309" t="s">
        <v>352</v>
      </c>
      <c r="GL309" t="s">
        <v>262</v>
      </c>
      <c r="GM309" t="s">
        <v>262</v>
      </c>
      <c r="GN309" t="s">
        <v>262</v>
      </c>
      <c r="HF309" s="5" t="s">
        <v>739</v>
      </c>
      <c r="HG309" t="s">
        <v>359</v>
      </c>
      <c r="HH309" s="5">
        <v>44228</v>
      </c>
      <c r="HZ309" t="s">
        <v>259</v>
      </c>
      <c r="IA309" t="s">
        <v>259</v>
      </c>
      <c r="IB309" t="s">
        <v>3133</v>
      </c>
    </row>
    <row r="310" spans="1:243" hidden="1" x14ac:dyDescent="0.3">
      <c r="A310">
        <v>1876682</v>
      </c>
      <c r="B310" t="s">
        <v>3134</v>
      </c>
      <c r="D310">
        <v>1</v>
      </c>
      <c r="E310" t="s">
        <v>3310</v>
      </c>
      <c r="F310">
        <v>3</v>
      </c>
      <c r="G310">
        <v>0</v>
      </c>
      <c r="H310">
        <v>0</v>
      </c>
      <c r="I310">
        <v>2017</v>
      </c>
      <c r="J310" s="3">
        <v>8.5</v>
      </c>
      <c r="K310" s="3">
        <v>9.35</v>
      </c>
      <c r="L310">
        <f t="shared" si="76"/>
        <v>3</v>
      </c>
      <c r="M310">
        <v>2020</v>
      </c>
      <c r="N310">
        <f t="shared" ref="N310:N315" si="111">COUNTIFS(CR310:EV310,"=university")</f>
        <v>0</v>
      </c>
      <c r="O310">
        <v>0</v>
      </c>
      <c r="P310">
        <f t="shared" ref="P310:P315" si="112">COUNTIFS(CR310:EV310,"=*government**")</f>
        <v>0</v>
      </c>
      <c r="Q310">
        <f t="shared" si="86"/>
        <v>0</v>
      </c>
      <c r="R310">
        <f t="shared" ref="R310:R315" si="113">COUNTIF(CR310:EV310,"*angel*")</f>
        <v>0</v>
      </c>
      <c r="S310">
        <f t="shared" ref="S310:S315" si="114">COUNTIF(CR310:EV310,"*family_office*")</f>
        <v>0</v>
      </c>
      <c r="T310">
        <v>1</v>
      </c>
      <c r="U310">
        <f t="shared" ref="U310:U315" si="115">COUNTIF(CR310:EV310,"*accelerator*")</f>
        <v>2</v>
      </c>
      <c r="V310">
        <f t="shared" ref="V310:V315" si="116">COUNTIF(CR310:EV310,"*corporate*")</f>
        <v>1</v>
      </c>
      <c r="W310">
        <f t="shared" si="77"/>
        <v>0</v>
      </c>
      <c r="X310">
        <f t="shared" ref="X310:X315" si="117">COUNTIF(CR310:EV310,"*crowdfunding*")</f>
        <v>0</v>
      </c>
      <c r="Y310">
        <f t="shared" ref="Y310:Y315" si="118">COUNTIF(CR310:EV310,"*venture_capital*")</f>
        <v>2</v>
      </c>
      <c r="Z310">
        <v>2</v>
      </c>
      <c r="AA310">
        <f t="shared" si="78"/>
        <v>1</v>
      </c>
      <c r="AB310">
        <f t="shared" si="79"/>
        <v>1</v>
      </c>
      <c r="AC310">
        <f t="shared" si="80"/>
        <v>1</v>
      </c>
      <c r="AD310">
        <f t="shared" si="81"/>
        <v>0</v>
      </c>
      <c r="AE310">
        <f t="shared" si="82"/>
        <v>0</v>
      </c>
      <c r="AF310">
        <f t="shared" si="83"/>
        <v>0</v>
      </c>
      <c r="AG310">
        <f t="shared" si="84"/>
        <v>0</v>
      </c>
      <c r="AH310">
        <f t="shared" si="85"/>
        <v>0</v>
      </c>
      <c r="AI310" t="s">
        <v>366</v>
      </c>
      <c r="AJ310" t="s">
        <v>250</v>
      </c>
      <c r="AK310" t="s">
        <v>292</v>
      </c>
      <c r="AM310" t="s">
        <v>3135</v>
      </c>
      <c r="AN310" t="s">
        <v>312</v>
      </c>
      <c r="AO310" t="s">
        <v>315</v>
      </c>
      <c r="AP310" t="s">
        <v>2039</v>
      </c>
      <c r="AQ310" t="s">
        <v>1808</v>
      </c>
      <c r="AR310" t="s">
        <v>3136</v>
      </c>
      <c r="CR310" t="s">
        <v>292</v>
      </c>
      <c r="CS310" t="s">
        <v>274</v>
      </c>
      <c r="CT310" t="s">
        <v>292</v>
      </c>
      <c r="CU310" t="s">
        <v>274</v>
      </c>
      <c r="CV310" t="s">
        <v>474</v>
      </c>
      <c r="CW310" t="s">
        <v>324</v>
      </c>
      <c r="EW310">
        <v>5</v>
      </c>
      <c r="EX310" t="s">
        <v>258</v>
      </c>
      <c r="EY310" t="s">
        <v>347</v>
      </c>
      <c r="EZ310" t="s">
        <v>300</v>
      </c>
      <c r="FA310" t="s">
        <v>277</v>
      </c>
      <c r="FB310" t="s">
        <v>300</v>
      </c>
      <c r="FR310" t="s">
        <v>261</v>
      </c>
      <c r="FS310">
        <v>4</v>
      </c>
      <c r="FT310" t="s">
        <v>259</v>
      </c>
      <c r="FU310">
        <v>3</v>
      </c>
      <c r="FV310" t="s">
        <v>259</v>
      </c>
      <c r="GL310" t="s">
        <v>302</v>
      </c>
      <c r="GM310" t="s">
        <v>302</v>
      </c>
      <c r="GN310" t="s">
        <v>259</v>
      </c>
      <c r="GO310" t="s">
        <v>302</v>
      </c>
      <c r="GP310" t="s">
        <v>259</v>
      </c>
      <c r="HF310" t="s">
        <v>359</v>
      </c>
      <c r="HG310" t="s">
        <v>360</v>
      </c>
      <c r="HH310" t="s">
        <v>360</v>
      </c>
      <c r="HI310" t="s">
        <v>655</v>
      </c>
      <c r="HJ310" t="s">
        <v>448</v>
      </c>
      <c r="HZ310" t="s">
        <v>259</v>
      </c>
      <c r="IA310" t="s">
        <v>2039</v>
      </c>
      <c r="IB310" t="s">
        <v>1808</v>
      </c>
      <c r="IC310" t="s">
        <v>3136</v>
      </c>
      <c r="ID310" t="s">
        <v>1808</v>
      </c>
    </row>
    <row r="311" spans="1:243" hidden="1" x14ac:dyDescent="0.3">
      <c r="A311">
        <v>1725406</v>
      </c>
      <c r="B311" t="s">
        <v>3137</v>
      </c>
      <c r="C311">
        <v>1</v>
      </c>
      <c r="E311" t="s">
        <v>3305</v>
      </c>
      <c r="F311">
        <v>2</v>
      </c>
      <c r="G311">
        <v>1</v>
      </c>
      <c r="H311">
        <v>0</v>
      </c>
      <c r="I311">
        <v>2018</v>
      </c>
      <c r="J311" s="3">
        <v>9.43</v>
      </c>
      <c r="K311" s="3">
        <v>10.36</v>
      </c>
      <c r="L311">
        <f t="shared" si="76"/>
        <v>1</v>
      </c>
      <c r="M311">
        <v>2019</v>
      </c>
      <c r="N311">
        <f t="shared" si="111"/>
        <v>0</v>
      </c>
      <c r="O311">
        <v>0</v>
      </c>
      <c r="P311">
        <f t="shared" si="112"/>
        <v>2</v>
      </c>
      <c r="Q311">
        <f t="shared" si="86"/>
        <v>1</v>
      </c>
      <c r="R311">
        <f t="shared" si="113"/>
        <v>0</v>
      </c>
      <c r="S311">
        <f t="shared" si="114"/>
        <v>0</v>
      </c>
      <c r="T311">
        <v>0</v>
      </c>
      <c r="U311">
        <f t="shared" si="115"/>
        <v>1</v>
      </c>
      <c r="V311">
        <f t="shared" si="116"/>
        <v>0</v>
      </c>
      <c r="W311">
        <f t="shared" si="77"/>
        <v>2</v>
      </c>
      <c r="X311">
        <f t="shared" si="117"/>
        <v>0</v>
      </c>
      <c r="Y311">
        <f t="shared" si="118"/>
        <v>1</v>
      </c>
      <c r="Z311">
        <v>1</v>
      </c>
      <c r="AA311">
        <f t="shared" si="78"/>
        <v>1</v>
      </c>
      <c r="AB311">
        <f t="shared" si="79"/>
        <v>1</v>
      </c>
      <c r="AC311">
        <f t="shared" si="80"/>
        <v>0</v>
      </c>
      <c r="AD311">
        <f t="shared" si="81"/>
        <v>0</v>
      </c>
      <c r="AE311">
        <f t="shared" si="82"/>
        <v>0</v>
      </c>
      <c r="AF311">
        <f t="shared" si="83"/>
        <v>0</v>
      </c>
      <c r="AG311">
        <f t="shared" si="84"/>
        <v>0</v>
      </c>
      <c r="AH311">
        <f t="shared" si="85"/>
        <v>0</v>
      </c>
      <c r="AI311" t="s">
        <v>250</v>
      </c>
      <c r="AJ311" t="s">
        <v>292</v>
      </c>
      <c r="AM311" t="s">
        <v>335</v>
      </c>
      <c r="AN311" t="s">
        <v>294</v>
      </c>
      <c r="AO311" t="s">
        <v>3138</v>
      </c>
      <c r="AP311" t="s">
        <v>342</v>
      </c>
      <c r="AQ311" t="s">
        <v>3139</v>
      </c>
      <c r="AR311" t="s">
        <v>3140</v>
      </c>
      <c r="CR311" t="s">
        <v>299</v>
      </c>
      <c r="CS311" t="s">
        <v>298</v>
      </c>
      <c r="CT311" t="s">
        <v>292</v>
      </c>
      <c r="CU311" t="s">
        <v>299</v>
      </c>
      <c r="CV311" t="s">
        <v>256</v>
      </c>
      <c r="CW311" t="s">
        <v>256</v>
      </c>
      <c r="EW311">
        <v>4</v>
      </c>
      <c r="EX311" t="s">
        <v>278</v>
      </c>
      <c r="EY311" t="s">
        <v>258</v>
      </c>
      <c r="EZ311" t="s">
        <v>277</v>
      </c>
      <c r="FA311" t="s">
        <v>277</v>
      </c>
      <c r="FR311" t="s">
        <v>281</v>
      </c>
      <c r="FS311" t="s">
        <v>1023</v>
      </c>
      <c r="FT311" t="s">
        <v>526</v>
      </c>
      <c r="FU311" t="s">
        <v>425</v>
      </c>
      <c r="GL311" t="s">
        <v>302</v>
      </c>
      <c r="GM311" t="s">
        <v>302</v>
      </c>
      <c r="GN311" t="s">
        <v>302</v>
      </c>
      <c r="GO311" t="s">
        <v>302</v>
      </c>
      <c r="HF311" s="5" t="s">
        <v>430</v>
      </c>
      <c r="HG311" s="5">
        <v>44228</v>
      </c>
      <c r="HH311" s="5">
        <v>44501</v>
      </c>
      <c r="HI311" s="5" t="s">
        <v>959</v>
      </c>
      <c r="HZ311" t="s">
        <v>335</v>
      </c>
      <c r="IA311" t="s">
        <v>3141</v>
      </c>
      <c r="IB311" t="s">
        <v>294</v>
      </c>
      <c r="IC311" t="s">
        <v>3142</v>
      </c>
    </row>
    <row r="312" spans="1:243" hidden="1" x14ac:dyDescent="0.3">
      <c r="A312">
        <v>958882</v>
      </c>
      <c r="B312" t="s">
        <v>3143</v>
      </c>
      <c r="D312">
        <v>1</v>
      </c>
      <c r="E312" t="s">
        <v>3316</v>
      </c>
      <c r="F312">
        <v>4</v>
      </c>
      <c r="G312">
        <v>1</v>
      </c>
      <c r="H312">
        <v>0</v>
      </c>
      <c r="I312">
        <v>2014</v>
      </c>
      <c r="J312" s="3">
        <v>10.61</v>
      </c>
      <c r="K312" s="3">
        <v>11.67</v>
      </c>
      <c r="L312">
        <f t="shared" si="76"/>
        <v>4</v>
      </c>
      <c r="M312">
        <v>2018</v>
      </c>
      <c r="N312">
        <f t="shared" si="111"/>
        <v>0</v>
      </c>
      <c r="O312">
        <v>1</v>
      </c>
      <c r="P312">
        <f t="shared" si="112"/>
        <v>1</v>
      </c>
      <c r="Q312">
        <f>COUNTIFS(AS312:CQ312,"=*European Innovation Council*")</f>
        <v>0</v>
      </c>
      <c r="R312">
        <f t="shared" si="113"/>
        <v>0</v>
      </c>
      <c r="S312">
        <f t="shared" si="114"/>
        <v>0</v>
      </c>
      <c r="T312">
        <v>0</v>
      </c>
      <c r="U312">
        <f t="shared" si="115"/>
        <v>1</v>
      </c>
      <c r="V312">
        <f t="shared" si="116"/>
        <v>1</v>
      </c>
      <c r="W312">
        <f t="shared" si="77"/>
        <v>0</v>
      </c>
      <c r="X312">
        <f t="shared" si="117"/>
        <v>0</v>
      </c>
      <c r="Y312">
        <f t="shared" si="118"/>
        <v>3</v>
      </c>
      <c r="Z312">
        <v>3</v>
      </c>
      <c r="AA312">
        <f t="shared" si="78"/>
        <v>1</v>
      </c>
      <c r="AB312">
        <f t="shared" si="79"/>
        <v>1</v>
      </c>
      <c r="AC312">
        <f t="shared" si="80"/>
        <v>0</v>
      </c>
      <c r="AD312">
        <f t="shared" si="81"/>
        <v>0</v>
      </c>
      <c r="AE312">
        <f t="shared" si="82"/>
        <v>0</v>
      </c>
      <c r="AF312">
        <f t="shared" si="83"/>
        <v>0</v>
      </c>
      <c r="AG312">
        <f t="shared" si="84"/>
        <v>0</v>
      </c>
      <c r="AH312">
        <f t="shared" si="85"/>
        <v>0</v>
      </c>
      <c r="AI312" t="s">
        <v>250</v>
      </c>
      <c r="AJ312" t="s">
        <v>292</v>
      </c>
      <c r="AM312" t="s">
        <v>3144</v>
      </c>
      <c r="AN312" t="s">
        <v>2742</v>
      </c>
      <c r="AO312" t="s">
        <v>934</v>
      </c>
      <c r="AP312" t="s">
        <v>2741</v>
      </c>
      <c r="AQ312" t="s">
        <v>335</v>
      </c>
      <c r="AR312" t="s">
        <v>473</v>
      </c>
      <c r="CR312" t="s">
        <v>323</v>
      </c>
      <c r="CS312" t="s">
        <v>274</v>
      </c>
      <c r="CT312" t="s">
        <v>292</v>
      </c>
      <c r="CU312" t="s">
        <v>273</v>
      </c>
      <c r="CV312" t="s">
        <v>299</v>
      </c>
      <c r="CW312" t="s">
        <v>274</v>
      </c>
      <c r="EW312">
        <v>10</v>
      </c>
      <c r="EX312" t="s">
        <v>665</v>
      </c>
      <c r="EY312" t="s">
        <v>258</v>
      </c>
      <c r="EZ312" t="s">
        <v>277</v>
      </c>
      <c r="FA312" t="s">
        <v>300</v>
      </c>
      <c r="FB312" t="s">
        <v>277</v>
      </c>
      <c r="FC312" t="s">
        <v>258</v>
      </c>
      <c r="FD312" t="s">
        <v>601</v>
      </c>
      <c r="FE312" t="s">
        <v>347</v>
      </c>
      <c r="FF312" t="s">
        <v>278</v>
      </c>
      <c r="FG312" t="s">
        <v>258</v>
      </c>
      <c r="FR312" t="s">
        <v>259</v>
      </c>
      <c r="FS312" t="s">
        <v>259</v>
      </c>
      <c r="FT312" t="s">
        <v>259</v>
      </c>
      <c r="FU312" t="s">
        <v>259</v>
      </c>
      <c r="FV312" t="s">
        <v>905</v>
      </c>
      <c r="FW312" t="s">
        <v>259</v>
      </c>
      <c r="FX312" t="s">
        <v>259</v>
      </c>
      <c r="FY312" t="s">
        <v>259</v>
      </c>
      <c r="FZ312" t="s">
        <v>514</v>
      </c>
      <c r="GA312" t="s">
        <v>3145</v>
      </c>
      <c r="GL312" t="s">
        <v>259</v>
      </c>
      <c r="GM312" t="s">
        <v>259</v>
      </c>
      <c r="GN312" t="s">
        <v>259</v>
      </c>
      <c r="GO312" t="s">
        <v>259</v>
      </c>
      <c r="GP312" t="s">
        <v>302</v>
      </c>
      <c r="GQ312" t="s">
        <v>259</v>
      </c>
      <c r="GR312" t="s">
        <v>259</v>
      </c>
      <c r="GS312" t="s">
        <v>259</v>
      </c>
      <c r="GT312" t="s">
        <v>302</v>
      </c>
      <c r="GU312" t="s">
        <v>302</v>
      </c>
      <c r="HF312" t="s">
        <v>707</v>
      </c>
      <c r="HG312" t="s">
        <v>286</v>
      </c>
      <c r="HH312" t="s">
        <v>375</v>
      </c>
      <c r="HI312" t="s">
        <v>376</v>
      </c>
      <c r="HJ312" t="s">
        <v>428</v>
      </c>
      <c r="HK312" t="s">
        <v>1024</v>
      </c>
      <c r="HL312" t="s">
        <v>747</v>
      </c>
      <c r="HM312" t="s">
        <v>453</v>
      </c>
      <c r="HN312" t="s">
        <v>485</v>
      </c>
      <c r="HO312" t="s">
        <v>331</v>
      </c>
      <c r="HZ312" t="s">
        <v>259</v>
      </c>
      <c r="IA312" t="s">
        <v>2742</v>
      </c>
      <c r="IB312" t="s">
        <v>2742</v>
      </c>
      <c r="IC312" t="s">
        <v>934</v>
      </c>
      <c r="ID312" t="s">
        <v>259</v>
      </c>
      <c r="IE312" t="s">
        <v>259</v>
      </c>
      <c r="IF312" t="s">
        <v>3146</v>
      </c>
      <c r="IG312" t="s">
        <v>259</v>
      </c>
      <c r="IH312" t="s">
        <v>335</v>
      </c>
      <c r="II312" t="s">
        <v>3147</v>
      </c>
    </row>
    <row r="313" spans="1:243" hidden="1" x14ac:dyDescent="0.3">
      <c r="A313">
        <v>1483207</v>
      </c>
      <c r="B313" t="s">
        <v>3148</v>
      </c>
      <c r="D313">
        <v>1</v>
      </c>
      <c r="E313" t="s">
        <v>3312</v>
      </c>
      <c r="F313">
        <v>2</v>
      </c>
      <c r="G313">
        <v>0</v>
      </c>
      <c r="H313">
        <v>0</v>
      </c>
      <c r="I313">
        <v>2015</v>
      </c>
      <c r="J313" s="3">
        <v>1.45</v>
      </c>
      <c r="K313" s="3">
        <v>1.6</v>
      </c>
      <c r="L313">
        <f t="shared" si="76"/>
        <v>0</v>
      </c>
      <c r="M313">
        <v>2015</v>
      </c>
      <c r="N313">
        <f t="shared" si="111"/>
        <v>0</v>
      </c>
      <c r="O313">
        <v>0</v>
      </c>
      <c r="P313">
        <f t="shared" si="112"/>
        <v>0</v>
      </c>
      <c r="Q313">
        <f t="shared" si="86"/>
        <v>0</v>
      </c>
      <c r="R313">
        <f t="shared" si="113"/>
        <v>0</v>
      </c>
      <c r="S313">
        <f t="shared" si="114"/>
        <v>0</v>
      </c>
      <c r="T313">
        <v>0</v>
      </c>
      <c r="U313">
        <f t="shared" si="115"/>
        <v>1</v>
      </c>
      <c r="V313">
        <f t="shared" si="116"/>
        <v>0</v>
      </c>
      <c r="W313">
        <f t="shared" si="77"/>
        <v>0</v>
      </c>
      <c r="X313">
        <f t="shared" si="117"/>
        <v>0</v>
      </c>
      <c r="Y313">
        <f t="shared" si="118"/>
        <v>0</v>
      </c>
      <c r="Z313">
        <v>0</v>
      </c>
      <c r="AA313">
        <f t="shared" si="78"/>
        <v>1</v>
      </c>
      <c r="AB313">
        <f t="shared" si="79"/>
        <v>1</v>
      </c>
      <c r="AC313">
        <f t="shared" si="80"/>
        <v>0</v>
      </c>
      <c r="AD313">
        <f t="shared" si="81"/>
        <v>0</v>
      </c>
      <c r="AE313">
        <f t="shared" si="82"/>
        <v>0</v>
      </c>
      <c r="AF313">
        <f t="shared" si="83"/>
        <v>0</v>
      </c>
      <c r="AG313">
        <f t="shared" si="84"/>
        <v>0</v>
      </c>
      <c r="AH313">
        <f t="shared" si="85"/>
        <v>0</v>
      </c>
      <c r="AI313" t="s">
        <v>250</v>
      </c>
      <c r="AJ313" t="s">
        <v>292</v>
      </c>
      <c r="AM313" t="s">
        <v>3149</v>
      </c>
      <c r="CR313" t="s">
        <v>292</v>
      </c>
      <c r="EW313">
        <v>4</v>
      </c>
      <c r="EX313" t="s">
        <v>258</v>
      </c>
      <c r="EY313" t="s">
        <v>258</v>
      </c>
      <c r="EZ313" t="s">
        <v>258</v>
      </c>
      <c r="FA313" t="s">
        <v>258</v>
      </c>
      <c r="FR313" t="s">
        <v>979</v>
      </c>
      <c r="FS313" t="s">
        <v>284</v>
      </c>
      <c r="FT313" t="s">
        <v>387</v>
      </c>
      <c r="FU313" t="s">
        <v>562</v>
      </c>
      <c r="GL313" t="s">
        <v>302</v>
      </c>
      <c r="GM313" t="s">
        <v>302</v>
      </c>
      <c r="GN313" t="s">
        <v>302</v>
      </c>
      <c r="GO313" t="s">
        <v>302</v>
      </c>
      <c r="HF313" t="s">
        <v>357</v>
      </c>
      <c r="HG313" t="s">
        <v>286</v>
      </c>
      <c r="HH313" t="s">
        <v>894</v>
      </c>
      <c r="HI313" t="s">
        <v>655</v>
      </c>
      <c r="HZ313" t="s">
        <v>3149</v>
      </c>
      <c r="IA313" t="s">
        <v>259</v>
      </c>
      <c r="IB313" t="s">
        <v>3149</v>
      </c>
      <c r="IC313" t="s">
        <v>259</v>
      </c>
    </row>
    <row r="314" spans="1:243" x14ac:dyDescent="0.3">
      <c r="A314">
        <v>965420</v>
      </c>
      <c r="B314" t="s">
        <v>3150</v>
      </c>
      <c r="D314">
        <v>1</v>
      </c>
      <c r="E314" t="s">
        <v>3313</v>
      </c>
      <c r="F314">
        <v>4</v>
      </c>
      <c r="G314">
        <v>4</v>
      </c>
      <c r="H314">
        <v>0</v>
      </c>
      <c r="I314">
        <v>2016</v>
      </c>
      <c r="J314" s="3">
        <v>1.18</v>
      </c>
      <c r="K314" s="3">
        <v>1.3</v>
      </c>
      <c r="L314">
        <f t="shared" si="76"/>
        <v>1</v>
      </c>
      <c r="M314">
        <v>2017</v>
      </c>
      <c r="N314">
        <f t="shared" si="111"/>
        <v>1</v>
      </c>
      <c r="O314">
        <v>0</v>
      </c>
      <c r="P314">
        <f t="shared" si="112"/>
        <v>0</v>
      </c>
      <c r="Q314">
        <f>COUNTIFS(AM314:CQ314,"=*European Innovation Council*")</f>
        <v>0</v>
      </c>
      <c r="R314">
        <f t="shared" si="113"/>
        <v>0</v>
      </c>
      <c r="S314">
        <f t="shared" si="114"/>
        <v>0</v>
      </c>
      <c r="T314">
        <v>0</v>
      </c>
      <c r="U314">
        <f t="shared" si="115"/>
        <v>0</v>
      </c>
      <c r="V314">
        <f t="shared" si="116"/>
        <v>2</v>
      </c>
      <c r="W314">
        <f t="shared" si="77"/>
        <v>1</v>
      </c>
      <c r="X314">
        <f t="shared" si="117"/>
        <v>0</v>
      </c>
      <c r="Y314">
        <f t="shared" si="118"/>
        <v>3</v>
      </c>
      <c r="Z314">
        <v>2</v>
      </c>
      <c r="AA314">
        <f t="shared" si="78"/>
        <v>1</v>
      </c>
      <c r="AB314">
        <f t="shared" si="79"/>
        <v>0</v>
      </c>
      <c r="AC314">
        <f t="shared" si="80"/>
        <v>0</v>
      </c>
      <c r="AD314">
        <f t="shared" si="81"/>
        <v>0</v>
      </c>
      <c r="AE314">
        <f t="shared" si="82"/>
        <v>0</v>
      </c>
      <c r="AF314">
        <f t="shared" si="83"/>
        <v>1</v>
      </c>
      <c r="AG314">
        <f t="shared" si="84"/>
        <v>0</v>
      </c>
      <c r="AH314">
        <f t="shared" si="85"/>
        <v>0</v>
      </c>
      <c r="AI314" t="s">
        <v>593</v>
      </c>
      <c r="AJ314" t="s">
        <v>250</v>
      </c>
      <c r="AM314" t="s">
        <v>1176</v>
      </c>
      <c r="AN314" t="s">
        <v>956</v>
      </c>
      <c r="AO314" t="s">
        <v>582</v>
      </c>
      <c r="AP314" t="s">
        <v>3151</v>
      </c>
      <c r="AQ314" t="s">
        <v>1404</v>
      </c>
      <c r="AR314" t="s">
        <v>2006</v>
      </c>
      <c r="AS314" t="s">
        <v>3152</v>
      </c>
      <c r="CR314" t="s">
        <v>274</v>
      </c>
      <c r="CS314" t="s">
        <v>254</v>
      </c>
      <c r="CT314" t="s">
        <v>274</v>
      </c>
      <c r="CU314" t="s">
        <v>324</v>
      </c>
      <c r="CV314" t="s">
        <v>274</v>
      </c>
      <c r="CW314" t="s">
        <v>324</v>
      </c>
      <c r="CX314" t="s">
        <v>256</v>
      </c>
      <c r="EW314">
        <v>5</v>
      </c>
      <c r="EX314" t="s">
        <v>257</v>
      </c>
      <c r="EY314" t="s">
        <v>258</v>
      </c>
      <c r="EZ314" t="s">
        <v>258</v>
      </c>
      <c r="FA314" t="s">
        <v>600</v>
      </c>
      <c r="FB314" t="s">
        <v>258</v>
      </c>
      <c r="FC314" t="s">
        <v>277</v>
      </c>
      <c r="FR314" t="s">
        <v>259</v>
      </c>
      <c r="FS314" t="s">
        <v>586</v>
      </c>
      <c r="FT314" t="s">
        <v>586</v>
      </c>
      <c r="FU314" t="s">
        <v>259</v>
      </c>
      <c r="FV314" t="s">
        <v>562</v>
      </c>
      <c r="FW314" t="s">
        <v>259</v>
      </c>
      <c r="GL314" t="s">
        <v>259</v>
      </c>
      <c r="GM314" t="s">
        <v>587</v>
      </c>
      <c r="GN314" t="s">
        <v>587</v>
      </c>
      <c r="GO314" t="s">
        <v>259</v>
      </c>
      <c r="GP314" t="s">
        <v>587</v>
      </c>
      <c r="GQ314" t="s">
        <v>259</v>
      </c>
      <c r="HF314" t="s">
        <v>609</v>
      </c>
      <c r="HG314" t="s">
        <v>375</v>
      </c>
      <c r="HH314" s="5">
        <v>42767</v>
      </c>
      <c r="HI314" t="s">
        <v>589</v>
      </c>
      <c r="HJ314" t="s">
        <v>430</v>
      </c>
      <c r="HK314" t="s">
        <v>305</v>
      </c>
      <c r="HZ314" t="s">
        <v>956</v>
      </c>
      <c r="IA314" t="s">
        <v>582</v>
      </c>
      <c r="IB314" t="s">
        <v>582</v>
      </c>
      <c r="IC314" t="s">
        <v>3151</v>
      </c>
      <c r="ID314" t="s">
        <v>3153</v>
      </c>
      <c r="IE314" t="s">
        <v>3152</v>
      </c>
    </row>
    <row r="315" spans="1:243" hidden="1" x14ac:dyDescent="0.3">
      <c r="A315">
        <v>870968</v>
      </c>
      <c r="B315" t="s">
        <v>3154</v>
      </c>
      <c r="C315">
        <v>1</v>
      </c>
      <c r="E315" t="s">
        <v>3306</v>
      </c>
      <c r="F315">
        <v>2</v>
      </c>
      <c r="G315">
        <v>1</v>
      </c>
      <c r="H315">
        <v>0</v>
      </c>
      <c r="I315">
        <v>2015</v>
      </c>
      <c r="J315" s="3">
        <v>1.8</v>
      </c>
      <c r="K315" s="3">
        <v>1.98</v>
      </c>
      <c r="L315">
        <f t="shared" si="76"/>
        <v>1</v>
      </c>
      <c r="M315">
        <v>2016</v>
      </c>
      <c r="N315">
        <f t="shared" si="111"/>
        <v>1</v>
      </c>
      <c r="O315">
        <v>1</v>
      </c>
      <c r="P315">
        <f t="shared" si="112"/>
        <v>0</v>
      </c>
      <c r="Q315">
        <f>COUNTIFS(AS315:CQ315,"=*European Innovation Council*")</f>
        <v>0</v>
      </c>
      <c r="R315">
        <f t="shared" si="113"/>
        <v>0</v>
      </c>
      <c r="S315">
        <f t="shared" si="114"/>
        <v>0</v>
      </c>
      <c r="T315">
        <v>0</v>
      </c>
      <c r="U315">
        <f t="shared" si="115"/>
        <v>2</v>
      </c>
      <c r="V315">
        <f t="shared" si="116"/>
        <v>1</v>
      </c>
      <c r="W315">
        <f t="shared" si="77"/>
        <v>0</v>
      </c>
      <c r="X315">
        <f t="shared" si="117"/>
        <v>0</v>
      </c>
      <c r="Y315">
        <f t="shared" si="118"/>
        <v>2</v>
      </c>
      <c r="Z315">
        <v>2</v>
      </c>
      <c r="AA315">
        <f t="shared" si="78"/>
        <v>1</v>
      </c>
      <c r="AB315">
        <f t="shared" si="79"/>
        <v>1</v>
      </c>
      <c r="AC315">
        <f t="shared" si="80"/>
        <v>0</v>
      </c>
      <c r="AD315">
        <f t="shared" si="81"/>
        <v>0</v>
      </c>
      <c r="AE315">
        <f t="shared" si="82"/>
        <v>0</v>
      </c>
      <c r="AF315">
        <f t="shared" si="83"/>
        <v>0</v>
      </c>
      <c r="AG315">
        <f t="shared" si="84"/>
        <v>0</v>
      </c>
      <c r="AH315">
        <f t="shared" si="85"/>
        <v>0</v>
      </c>
      <c r="AI315" t="s">
        <v>250</v>
      </c>
      <c r="AJ315" t="s">
        <v>292</v>
      </c>
      <c r="AM315" t="s">
        <v>792</v>
      </c>
      <c r="AN315" t="s">
        <v>369</v>
      </c>
      <c r="AO315" t="s">
        <v>1305</v>
      </c>
      <c r="AP315" t="s">
        <v>1348</v>
      </c>
      <c r="AQ315" t="s">
        <v>899</v>
      </c>
      <c r="AR315" t="s">
        <v>3155</v>
      </c>
      <c r="CR315" t="s">
        <v>292</v>
      </c>
      <c r="CS315" t="s">
        <v>373</v>
      </c>
      <c r="CT315" t="s">
        <v>254</v>
      </c>
      <c r="CU315" t="s">
        <v>274</v>
      </c>
      <c r="CV315" t="s">
        <v>274</v>
      </c>
      <c r="CW315" t="s">
        <v>324</v>
      </c>
      <c r="EW315">
        <v>4</v>
      </c>
      <c r="EX315" t="s">
        <v>300</v>
      </c>
      <c r="EY315" t="s">
        <v>257</v>
      </c>
      <c r="EZ315" t="s">
        <v>258</v>
      </c>
      <c r="FA315" t="s">
        <v>277</v>
      </c>
      <c r="FR315" t="s">
        <v>259</v>
      </c>
      <c r="FS315" t="s">
        <v>259</v>
      </c>
      <c r="FT315" t="s">
        <v>578</v>
      </c>
      <c r="FU315" t="s">
        <v>259</v>
      </c>
      <c r="GL315" t="s">
        <v>259</v>
      </c>
      <c r="GM315" t="s">
        <v>259</v>
      </c>
      <c r="GN315" t="s">
        <v>302</v>
      </c>
      <c r="GO315" t="s">
        <v>259</v>
      </c>
      <c r="HF315" t="s">
        <v>515</v>
      </c>
      <c r="HG315" s="5">
        <v>42036</v>
      </c>
      <c r="HH315" s="5" t="s">
        <v>609</v>
      </c>
      <c r="HI315" t="s">
        <v>655</v>
      </c>
      <c r="HZ315" t="s">
        <v>369</v>
      </c>
      <c r="IA315" t="s">
        <v>1305</v>
      </c>
      <c r="IB315" t="s">
        <v>3156</v>
      </c>
      <c r="IC315" t="s">
        <v>3155</v>
      </c>
    </row>
    <row r="316" spans="1:243" hidden="1" x14ac:dyDescent="0.3">
      <c r="A316">
        <v>899566</v>
      </c>
      <c r="B316" t="s">
        <v>3157</v>
      </c>
      <c r="D316">
        <v>1</v>
      </c>
      <c r="E316" t="s">
        <v>3310</v>
      </c>
      <c r="G316">
        <v>0</v>
      </c>
      <c r="H316">
        <v>0</v>
      </c>
      <c r="I316">
        <v>2015</v>
      </c>
      <c r="J316" s="3">
        <v>1.48</v>
      </c>
      <c r="K316" s="3">
        <v>1.63</v>
      </c>
      <c r="L316">
        <f t="shared" si="76"/>
        <v>1</v>
      </c>
      <c r="M316" s="4">
        <v>2016</v>
      </c>
      <c r="N316">
        <f>COUNTIFS(CS316:EV316,"=university")</f>
        <v>0</v>
      </c>
      <c r="O316">
        <v>0</v>
      </c>
      <c r="P316">
        <f>COUNTIFS(CS316:EV316,"=*government**")</f>
        <v>1</v>
      </c>
      <c r="Q316">
        <f>COUNTIFS(AN316:CQ316,"=*European Innovation Council*")</f>
        <v>1</v>
      </c>
      <c r="R316">
        <f>COUNTIF(CS316:EV316,"*angel*")</f>
        <v>0</v>
      </c>
      <c r="S316">
        <f>COUNTIF(CS316:EV316,"*family_office*")</f>
        <v>0</v>
      </c>
      <c r="T316">
        <v>0</v>
      </c>
      <c r="U316">
        <f>COUNTIF(CS316:EV316,"*accelerator*")</f>
        <v>0</v>
      </c>
      <c r="V316">
        <f>COUNTIF(CS316:EV316,"*corporate*")</f>
        <v>0</v>
      </c>
      <c r="W316">
        <f t="shared" si="77"/>
        <v>0</v>
      </c>
      <c r="X316">
        <f>COUNTIF(CS316:EV316,"*crowdfunding*")</f>
        <v>0</v>
      </c>
      <c r="Y316">
        <f>COUNTIF(CS316:EV316,"*venture_capital*")</f>
        <v>0</v>
      </c>
      <c r="Z316">
        <v>0</v>
      </c>
      <c r="AA316">
        <f t="shared" si="78"/>
        <v>0</v>
      </c>
      <c r="AB316">
        <f t="shared" si="79"/>
        <v>0</v>
      </c>
      <c r="AC316">
        <f t="shared" si="80"/>
        <v>0</v>
      </c>
      <c r="AD316">
        <f t="shared" si="81"/>
        <v>0</v>
      </c>
      <c r="AE316">
        <f t="shared" si="82"/>
        <v>0</v>
      </c>
      <c r="AF316">
        <f t="shared" si="83"/>
        <v>0</v>
      </c>
      <c r="AG316">
        <f t="shared" si="84"/>
        <v>0</v>
      </c>
      <c r="AH316">
        <f t="shared" si="85"/>
        <v>0</v>
      </c>
      <c r="AM316" t="s">
        <v>3158</v>
      </c>
      <c r="AN316" t="s">
        <v>335</v>
      </c>
      <c r="CR316" t="s">
        <v>373</v>
      </c>
      <c r="CS316" t="s">
        <v>299</v>
      </c>
      <c r="EW316">
        <v>3</v>
      </c>
      <c r="EX316" t="s">
        <v>300</v>
      </c>
      <c r="EY316" t="s">
        <v>278</v>
      </c>
      <c r="EZ316" t="s">
        <v>278</v>
      </c>
      <c r="FR316" t="s">
        <v>259</v>
      </c>
      <c r="FS316" t="s">
        <v>281</v>
      </c>
      <c r="FT316" t="s">
        <v>2269</v>
      </c>
      <c r="GL316" t="s">
        <v>259</v>
      </c>
      <c r="GM316" t="s">
        <v>302</v>
      </c>
      <c r="GN316" t="s">
        <v>302</v>
      </c>
      <c r="HF316" t="s">
        <v>515</v>
      </c>
      <c r="HG316" t="s">
        <v>1413</v>
      </c>
      <c r="HH316" s="5" t="s">
        <v>429</v>
      </c>
      <c r="HZ316" t="s">
        <v>3158</v>
      </c>
      <c r="IA316" t="s">
        <v>335</v>
      </c>
      <c r="IB316" t="s">
        <v>335</v>
      </c>
    </row>
    <row r="317" spans="1:243" hidden="1" x14ac:dyDescent="0.3">
      <c r="A317">
        <v>921323</v>
      </c>
      <c r="B317" s="4" t="s">
        <v>3159</v>
      </c>
      <c r="D317">
        <v>1</v>
      </c>
      <c r="E317" t="s">
        <v>3304</v>
      </c>
      <c r="G317">
        <v>0</v>
      </c>
      <c r="H317">
        <v>0</v>
      </c>
      <c r="I317">
        <v>2015</v>
      </c>
      <c r="J317" s="3">
        <v>1.72</v>
      </c>
      <c r="K317" s="3">
        <v>1.89</v>
      </c>
      <c r="L317">
        <f t="shared" si="76"/>
        <v>0</v>
      </c>
      <c r="M317">
        <v>2015</v>
      </c>
      <c r="N317">
        <f>COUNTIFS(CR317:EV317,"=university")</f>
        <v>0</v>
      </c>
      <c r="O317">
        <v>0</v>
      </c>
      <c r="P317">
        <f>COUNTIFS(CR317:EV317,"=*government**")</f>
        <v>0</v>
      </c>
      <c r="Q317">
        <f t="shared" si="86"/>
        <v>0</v>
      </c>
      <c r="R317">
        <f>COUNTIF(CR317:EV317,"*angel*")</f>
        <v>0</v>
      </c>
      <c r="S317">
        <f>COUNTIF(CR317:EV317,"*family_office*")</f>
        <v>0</v>
      </c>
      <c r="T317">
        <v>0</v>
      </c>
      <c r="U317">
        <f>COUNTIF(CR317:EV317,"*accelerator*")</f>
        <v>0</v>
      </c>
      <c r="V317">
        <f>COUNTIF(CR317:EV317,"*corporate*")</f>
        <v>1</v>
      </c>
      <c r="W317">
        <f t="shared" si="77"/>
        <v>0</v>
      </c>
      <c r="X317">
        <f>COUNTIF(CR317:EV317,"*crowdfunding*")</f>
        <v>1</v>
      </c>
      <c r="Y317">
        <f>COUNTIF(CR317:EV317,"*venture_capital*")</f>
        <v>0</v>
      </c>
      <c r="Z317">
        <v>1</v>
      </c>
      <c r="AA317">
        <f t="shared" si="78"/>
        <v>1</v>
      </c>
      <c r="AB317">
        <f t="shared" si="79"/>
        <v>0</v>
      </c>
      <c r="AC317">
        <f t="shared" si="80"/>
        <v>0</v>
      </c>
      <c r="AD317">
        <f t="shared" si="81"/>
        <v>0</v>
      </c>
      <c r="AE317">
        <f t="shared" si="82"/>
        <v>1</v>
      </c>
      <c r="AF317">
        <f t="shared" si="83"/>
        <v>0</v>
      </c>
      <c r="AG317">
        <f t="shared" si="84"/>
        <v>0</v>
      </c>
      <c r="AH317">
        <f t="shared" si="85"/>
        <v>0</v>
      </c>
      <c r="AI317" t="s">
        <v>250</v>
      </c>
      <c r="AJ317" t="s">
        <v>659</v>
      </c>
      <c r="AM317" t="s">
        <v>660</v>
      </c>
      <c r="AN317" t="s">
        <v>3160</v>
      </c>
      <c r="CR317" t="s">
        <v>664</v>
      </c>
      <c r="CS317" t="s">
        <v>324</v>
      </c>
      <c r="EW317">
        <v>4</v>
      </c>
      <c r="EX317" t="s">
        <v>258</v>
      </c>
      <c r="EY317" t="s">
        <v>258</v>
      </c>
      <c r="EZ317" t="s">
        <v>258</v>
      </c>
      <c r="FA317" t="s">
        <v>349</v>
      </c>
      <c r="FR317" t="s">
        <v>1147</v>
      </c>
      <c r="FS317" t="s">
        <v>1166</v>
      </c>
      <c r="FT317" t="s">
        <v>407</v>
      </c>
      <c r="FU317" t="s">
        <v>753</v>
      </c>
      <c r="GL317" t="s">
        <v>263</v>
      </c>
      <c r="GM317" t="s">
        <v>263</v>
      </c>
      <c r="GN317" t="s">
        <v>263</v>
      </c>
      <c r="GO317" t="s">
        <v>263</v>
      </c>
      <c r="HF317" s="5" t="s">
        <v>837</v>
      </c>
      <c r="HG317" t="s">
        <v>708</v>
      </c>
      <c r="HH317" s="5">
        <v>42826</v>
      </c>
      <c r="HI317" s="5">
        <v>45383</v>
      </c>
      <c r="HZ317" t="s">
        <v>660</v>
      </c>
      <c r="IA317" t="s">
        <v>660</v>
      </c>
      <c r="IB317" t="s">
        <v>660</v>
      </c>
      <c r="IC317" t="s">
        <v>3161</v>
      </c>
    </row>
    <row r="318" spans="1:243" hidden="1" x14ac:dyDescent="0.3">
      <c r="A318">
        <v>904233</v>
      </c>
      <c r="B318" t="s">
        <v>3162</v>
      </c>
      <c r="D318">
        <v>1</v>
      </c>
      <c r="E318" t="s">
        <v>3312</v>
      </c>
      <c r="G318">
        <v>0</v>
      </c>
      <c r="H318">
        <v>0</v>
      </c>
      <c r="I318">
        <v>2016</v>
      </c>
      <c r="J318" s="3">
        <v>3</v>
      </c>
      <c r="K318" s="3">
        <v>3.3</v>
      </c>
      <c r="L318">
        <f t="shared" si="76"/>
        <v>1</v>
      </c>
      <c r="M318">
        <v>2017</v>
      </c>
      <c r="N318">
        <f>COUNTIFS(CR318:EV318,"=university")</f>
        <v>0</v>
      </c>
      <c r="O318">
        <v>0</v>
      </c>
      <c r="P318">
        <f>COUNTIFS(CR318:EV318,"=*government**")</f>
        <v>0</v>
      </c>
      <c r="Q318">
        <f t="shared" si="86"/>
        <v>0</v>
      </c>
      <c r="R318">
        <f>COUNTIF(CR318:EV318,"*angel*")</f>
        <v>0</v>
      </c>
      <c r="S318">
        <f>COUNTIF(CR318:EV318,"*family_office*")</f>
        <v>0</v>
      </c>
      <c r="T318">
        <v>0</v>
      </c>
      <c r="U318">
        <f>COUNTIF(CR318:EV318,"*accelerator*")</f>
        <v>0</v>
      </c>
      <c r="V318">
        <f>COUNTIF(CR318:EV318,"*corporate*")</f>
        <v>1</v>
      </c>
      <c r="W318">
        <f t="shared" si="77"/>
        <v>0</v>
      </c>
      <c r="X318">
        <f>COUNTIF(CR318:EV318,"*crowdfunding*")</f>
        <v>0</v>
      </c>
      <c r="Y318">
        <f>COUNTIF(CR318:EV318,"*venture_capital*")</f>
        <v>0</v>
      </c>
      <c r="Z318">
        <v>0</v>
      </c>
      <c r="AA318">
        <f t="shared" si="78"/>
        <v>1</v>
      </c>
      <c r="AB318">
        <f t="shared" si="79"/>
        <v>1</v>
      </c>
      <c r="AC318">
        <f t="shared" si="80"/>
        <v>0</v>
      </c>
      <c r="AD318">
        <f t="shared" si="81"/>
        <v>0</v>
      </c>
      <c r="AE318">
        <f t="shared" si="82"/>
        <v>0</v>
      </c>
      <c r="AF318">
        <f t="shared" si="83"/>
        <v>0</v>
      </c>
      <c r="AG318">
        <f t="shared" si="84"/>
        <v>0</v>
      </c>
      <c r="AH318">
        <f t="shared" si="85"/>
        <v>0</v>
      </c>
      <c r="AI318" t="s">
        <v>250</v>
      </c>
      <c r="AJ318" t="s">
        <v>292</v>
      </c>
      <c r="AM318" t="s">
        <v>3163</v>
      </c>
      <c r="CR318" t="s">
        <v>323</v>
      </c>
      <c r="EW318">
        <v>1</v>
      </c>
      <c r="EX318" t="s">
        <v>277</v>
      </c>
      <c r="FR318">
        <v>3</v>
      </c>
      <c r="GL318" t="s">
        <v>302</v>
      </c>
      <c r="HF318" s="5">
        <v>42795</v>
      </c>
      <c r="HZ318" t="s">
        <v>259</v>
      </c>
    </row>
    <row r="319" spans="1:243" hidden="1" x14ac:dyDescent="0.3">
      <c r="A319">
        <v>1683410</v>
      </c>
      <c r="B319" t="s">
        <v>3164</v>
      </c>
      <c r="C319">
        <v>1</v>
      </c>
      <c r="E319" t="s">
        <v>3312</v>
      </c>
      <c r="F319">
        <v>1</v>
      </c>
      <c r="G319">
        <v>1</v>
      </c>
      <c r="H319">
        <v>0</v>
      </c>
      <c r="I319">
        <v>2016</v>
      </c>
      <c r="J319" s="3">
        <v>3</v>
      </c>
      <c r="K319" s="3">
        <v>3.3</v>
      </c>
      <c r="L319">
        <f t="shared" si="76"/>
        <v>4</v>
      </c>
      <c r="M319">
        <v>2020</v>
      </c>
      <c r="N319">
        <f>COUNTIFS(CS319:EV319,"=university")</f>
        <v>0</v>
      </c>
      <c r="O319">
        <v>0</v>
      </c>
      <c r="P319">
        <f>COUNTIFS(CS319:EV319,"=*government**")</f>
        <v>0</v>
      </c>
      <c r="Q319">
        <f>COUNTIFS(AN319:CQ319,"=*European Innovation Council*")</f>
        <v>0</v>
      </c>
      <c r="R319">
        <f>COUNTIF(CS319:EV319,"*angel*")</f>
        <v>0</v>
      </c>
      <c r="S319">
        <f>COUNTIF(CS319:EV319,"*family_office*")</f>
        <v>0</v>
      </c>
      <c r="T319">
        <v>0</v>
      </c>
      <c r="U319">
        <f>COUNTIF(CS319:EV319,"*accelerator*")</f>
        <v>1</v>
      </c>
      <c r="V319">
        <f>COUNTIF(CS319:EV319,"*corporate*")</f>
        <v>0</v>
      </c>
      <c r="W319">
        <f t="shared" si="77"/>
        <v>0</v>
      </c>
      <c r="X319">
        <f>COUNTIF(CS319:EV319,"*crowdfunding*")</f>
        <v>0</v>
      </c>
      <c r="Y319">
        <f>COUNTIF(CS319:EV319,"*venture_capital*")</f>
        <v>2</v>
      </c>
      <c r="Z319">
        <v>3</v>
      </c>
      <c r="AA319">
        <f t="shared" si="78"/>
        <v>0</v>
      </c>
      <c r="AB319">
        <f t="shared" si="79"/>
        <v>1</v>
      </c>
      <c r="AC319">
        <f t="shared" si="80"/>
        <v>0</v>
      </c>
      <c r="AD319">
        <f t="shared" si="81"/>
        <v>0</v>
      </c>
      <c r="AE319">
        <f t="shared" si="82"/>
        <v>0</v>
      </c>
      <c r="AF319">
        <f t="shared" si="83"/>
        <v>0</v>
      </c>
      <c r="AG319">
        <f t="shared" si="84"/>
        <v>0</v>
      </c>
      <c r="AH319">
        <f t="shared" si="85"/>
        <v>0</v>
      </c>
      <c r="AI319" t="s">
        <v>292</v>
      </c>
      <c r="AM319" t="s">
        <v>2882</v>
      </c>
      <c r="AN319" t="s">
        <v>1746</v>
      </c>
      <c r="AO319" t="s">
        <v>2885</v>
      </c>
      <c r="AP319" t="s">
        <v>1452</v>
      </c>
      <c r="CR319" t="s">
        <v>274</v>
      </c>
      <c r="CS319" t="s">
        <v>273</v>
      </c>
      <c r="CT319" t="s">
        <v>274</v>
      </c>
      <c r="CU319" t="s">
        <v>292</v>
      </c>
      <c r="EW319">
        <v>1</v>
      </c>
      <c r="EX319" t="s">
        <v>277</v>
      </c>
      <c r="FR319">
        <v>3</v>
      </c>
      <c r="GL319" t="s">
        <v>302</v>
      </c>
      <c r="HF319" t="s">
        <v>358</v>
      </c>
      <c r="HZ319" t="s">
        <v>3165</v>
      </c>
    </row>
    <row r="320" spans="1:243" hidden="1" x14ac:dyDescent="0.3">
      <c r="A320">
        <v>4637392</v>
      </c>
      <c r="B320" t="s">
        <v>3166</v>
      </c>
      <c r="C320">
        <v>1</v>
      </c>
      <c r="E320" t="s">
        <v>3311</v>
      </c>
      <c r="F320">
        <v>2</v>
      </c>
      <c r="G320">
        <v>1</v>
      </c>
      <c r="H320">
        <v>0</v>
      </c>
      <c r="I320">
        <v>2021</v>
      </c>
      <c r="J320" s="3">
        <v>1.5</v>
      </c>
      <c r="K320" s="3">
        <v>1.65</v>
      </c>
      <c r="L320">
        <f t="shared" si="76"/>
        <v>2</v>
      </c>
      <c r="M320">
        <v>2023</v>
      </c>
      <c r="N320">
        <f>COUNTIFS(CR320:EV320,"=university")</f>
        <v>0</v>
      </c>
      <c r="O320">
        <v>0</v>
      </c>
      <c r="P320">
        <f>COUNTIFS(CR320:EV320,"=*government**")</f>
        <v>0</v>
      </c>
      <c r="Q320">
        <f>COUNTIFS(AM320:CQ320,"=*European Innovation Council*")</f>
        <v>0</v>
      </c>
      <c r="R320">
        <f>COUNTIF(CR320:EV320,"*angel*")</f>
        <v>0</v>
      </c>
      <c r="S320">
        <f>COUNTIF(CR320:EV320,"*family_office*")</f>
        <v>0</v>
      </c>
      <c r="T320">
        <v>0</v>
      </c>
      <c r="U320">
        <f>COUNTIF(CR320:EV320,"*accelerator*")</f>
        <v>1</v>
      </c>
      <c r="V320">
        <f>COUNTIF(CR320:EV320,"*corporate*")</f>
        <v>0</v>
      </c>
      <c r="W320">
        <f t="shared" si="77"/>
        <v>1</v>
      </c>
      <c r="X320">
        <f>COUNTIF(CR320:EV320,"*crowdfunding*")</f>
        <v>0</v>
      </c>
      <c r="Y320">
        <f>COUNTIF(CR320:EV320,"*venture_capital*")</f>
        <v>0</v>
      </c>
      <c r="Z320">
        <v>1</v>
      </c>
      <c r="AA320">
        <f t="shared" si="78"/>
        <v>1</v>
      </c>
      <c r="AB320">
        <f t="shared" si="79"/>
        <v>0</v>
      </c>
      <c r="AC320">
        <f t="shared" si="80"/>
        <v>0</v>
      </c>
      <c r="AD320">
        <f t="shared" si="81"/>
        <v>0</v>
      </c>
      <c r="AE320">
        <f t="shared" si="82"/>
        <v>0</v>
      </c>
      <c r="AF320">
        <f t="shared" si="83"/>
        <v>0</v>
      </c>
      <c r="AG320">
        <f t="shared" si="84"/>
        <v>0</v>
      </c>
      <c r="AH320">
        <f t="shared" si="85"/>
        <v>0</v>
      </c>
      <c r="AI320" t="s">
        <v>250</v>
      </c>
      <c r="AM320" t="s">
        <v>972</v>
      </c>
      <c r="AN320" t="s">
        <v>2310</v>
      </c>
      <c r="CR320" t="s">
        <v>292</v>
      </c>
      <c r="CS320" t="s">
        <v>256</v>
      </c>
      <c r="EW320">
        <v>1</v>
      </c>
      <c r="EX320" t="s">
        <v>258</v>
      </c>
      <c r="FR320" t="s">
        <v>261</v>
      </c>
      <c r="GL320" t="s">
        <v>302</v>
      </c>
      <c r="HF320" s="5">
        <v>44986</v>
      </c>
      <c r="HZ320" t="s">
        <v>2310</v>
      </c>
    </row>
    <row r="321" spans="1:243" hidden="1" x14ac:dyDescent="0.3">
      <c r="A321">
        <v>3197250</v>
      </c>
      <c r="B321" t="s">
        <v>3167</v>
      </c>
      <c r="D321">
        <v>1</v>
      </c>
      <c r="E321" t="s">
        <v>3304</v>
      </c>
      <c r="F321">
        <v>2</v>
      </c>
      <c r="G321">
        <v>1</v>
      </c>
      <c r="H321">
        <v>1</v>
      </c>
      <c r="I321">
        <v>2019</v>
      </c>
      <c r="J321" s="3">
        <v>18.18</v>
      </c>
      <c r="K321">
        <v>20</v>
      </c>
      <c r="L321">
        <f t="shared" si="76"/>
        <v>4</v>
      </c>
      <c r="M321">
        <v>2023</v>
      </c>
      <c r="N321">
        <f>COUNTIFS(CR321:EV321,"=university")</f>
        <v>0</v>
      </c>
      <c r="O321">
        <v>0</v>
      </c>
      <c r="P321">
        <f>COUNTIFS(CR321:EV321,"=*government**")</f>
        <v>0</v>
      </c>
      <c r="Q321">
        <f t="shared" si="86"/>
        <v>0</v>
      </c>
      <c r="R321">
        <f>COUNTIF(CR321:EV321,"*angel*")</f>
        <v>0</v>
      </c>
      <c r="S321">
        <f>COUNTIF(CR321:EV321,"*family_office*")</f>
        <v>0</v>
      </c>
      <c r="T321">
        <v>0</v>
      </c>
      <c r="U321">
        <f>COUNTIF(CR321:EV321,"*accelerator*")</f>
        <v>0</v>
      </c>
      <c r="V321">
        <f>COUNTIF(CR321:EV321,"*corporate*")</f>
        <v>1</v>
      </c>
      <c r="W321">
        <f t="shared" si="77"/>
        <v>0</v>
      </c>
      <c r="X321">
        <f>COUNTIF(CR321:EV321,"*crowdfunding*")</f>
        <v>0</v>
      </c>
      <c r="Y321">
        <f>COUNTIF(CR321:EV321,"*venture_capital*")</f>
        <v>0</v>
      </c>
      <c r="Z321">
        <v>0</v>
      </c>
      <c r="AA321">
        <f t="shared" si="78"/>
        <v>1</v>
      </c>
      <c r="AB321">
        <f t="shared" si="79"/>
        <v>0</v>
      </c>
      <c r="AC321">
        <f t="shared" si="80"/>
        <v>0</v>
      </c>
      <c r="AD321">
        <f t="shared" si="81"/>
        <v>0</v>
      </c>
      <c r="AE321">
        <f t="shared" si="82"/>
        <v>0</v>
      </c>
      <c r="AF321">
        <f t="shared" si="83"/>
        <v>0</v>
      </c>
      <c r="AG321">
        <f t="shared" si="84"/>
        <v>0</v>
      </c>
      <c r="AH321">
        <f t="shared" si="85"/>
        <v>0</v>
      </c>
      <c r="AI321" t="s">
        <v>250</v>
      </c>
      <c r="AM321" t="s">
        <v>3168</v>
      </c>
      <c r="CR321" t="s">
        <v>324</v>
      </c>
      <c r="EW321">
        <v>1</v>
      </c>
      <c r="EX321" t="s">
        <v>258</v>
      </c>
      <c r="FR321">
        <v>20</v>
      </c>
      <c r="GL321" t="s">
        <v>262</v>
      </c>
      <c r="HF321" t="s">
        <v>1212</v>
      </c>
      <c r="HZ321" t="s">
        <v>3168</v>
      </c>
    </row>
    <row r="322" spans="1:243" hidden="1" x14ac:dyDescent="0.3">
      <c r="A322">
        <v>2637456</v>
      </c>
      <c r="B322" t="s">
        <v>3169</v>
      </c>
      <c r="D322">
        <v>1</v>
      </c>
      <c r="E322" t="s">
        <v>3312</v>
      </c>
      <c r="F322">
        <v>1</v>
      </c>
      <c r="G322">
        <v>1</v>
      </c>
      <c r="H322">
        <v>0</v>
      </c>
      <c r="I322">
        <v>2015</v>
      </c>
      <c r="J322" s="3">
        <v>9.8000000000000007</v>
      </c>
      <c r="K322" s="3">
        <v>10.77</v>
      </c>
      <c r="L322">
        <f t="shared" ref="L322:L339" si="119">M322-I322</f>
        <v>3</v>
      </c>
      <c r="M322">
        <v>2018</v>
      </c>
      <c r="N322">
        <f t="shared" ref="N322:N338" si="120">COUNTIFS(CR322:EV322,"=university")</f>
        <v>0</v>
      </c>
      <c r="O322">
        <v>1</v>
      </c>
      <c r="P322">
        <f t="shared" ref="P322:P338" si="121">COUNTIFS(CR322:EV322,"=*government**")</f>
        <v>0</v>
      </c>
      <c r="Q322">
        <f>COUNTIFS(AM322:CQ322,"=*European Innovation Council*")</f>
        <v>0</v>
      </c>
      <c r="R322">
        <f t="shared" ref="R322:R338" si="122">COUNTIF(CR322:EV322,"*angel*")</f>
        <v>0</v>
      </c>
      <c r="S322">
        <f t="shared" ref="S322:S338" si="123">COUNTIF(CR322:EV322,"*family_office*")</f>
        <v>0</v>
      </c>
      <c r="T322">
        <v>0</v>
      </c>
      <c r="U322">
        <f t="shared" ref="U322:U338" si="124">COUNTIF(CR322:EV322,"*accelerator*")</f>
        <v>1</v>
      </c>
      <c r="V322">
        <f t="shared" ref="V322:V338" si="125">COUNTIF(CR322:EV322,"*corporate*")</f>
        <v>1</v>
      </c>
      <c r="W322">
        <f t="shared" ref="W322:W339" si="126">COUNTIF(CQ322:EU322,"*investment_fund*")</f>
        <v>0</v>
      </c>
      <c r="X322">
        <f t="shared" ref="X322:X338" si="127">COUNTIF(CR322:EV322,"*crowdfunding*")</f>
        <v>0</v>
      </c>
      <c r="Y322">
        <f t="shared" ref="Y322:Y338" si="128">COUNTIF(CR322:EV322,"*venture_capital*")</f>
        <v>2</v>
      </c>
      <c r="Z322">
        <v>2</v>
      </c>
      <c r="AA322">
        <f t="shared" ref="AA322:AA339" si="129">COUNTIFS(AI322:AL322,"=Venture Capital")</f>
        <v>0</v>
      </c>
      <c r="AB322">
        <f t="shared" ref="AB322:AB339" si="130">COUNTIFS(AI322:AL322,"=accelerator")</f>
        <v>1</v>
      </c>
      <c r="AC322">
        <f t="shared" ref="AC322:AC339" si="131">COUNTIFS(AI322:AL322,"=Angel")</f>
        <v>0</v>
      </c>
      <c r="AD322">
        <f t="shared" ref="AD322:AD339" si="132">COUNTIFS(AI322:AL322,"=bootstrapped")</f>
        <v>0</v>
      </c>
      <c r="AE322">
        <f t="shared" ref="AE322:AE339" si="133">COUNTIFS(AI322:AL322,"=Crowdfunded")</f>
        <v>0</v>
      </c>
      <c r="AF322">
        <f t="shared" ref="AF322:AF339" si="134">COUNTIFS(AI322:AL322,"=Private Equity")</f>
        <v>0</v>
      </c>
      <c r="AG322">
        <f t="shared" ref="AG322:AG339" si="135">COUNTIFS(AI322:AL322,"=Public")</f>
        <v>0</v>
      </c>
      <c r="AH322">
        <f t="shared" ref="AH322:AH339" si="136">COUNTIFS(AI322:AL322,"=Subsidiary")</f>
        <v>0</v>
      </c>
      <c r="AI322" t="s">
        <v>292</v>
      </c>
      <c r="AM322" t="s">
        <v>571</v>
      </c>
      <c r="AN322" t="s">
        <v>882</v>
      </c>
      <c r="AO322" t="s">
        <v>1225</v>
      </c>
      <c r="AP322" t="s">
        <v>3170</v>
      </c>
      <c r="CR322" t="s">
        <v>298</v>
      </c>
      <c r="CS322" t="s">
        <v>292</v>
      </c>
      <c r="CT322" t="s">
        <v>274</v>
      </c>
      <c r="CU322" t="s">
        <v>324</v>
      </c>
      <c r="EW322">
        <v>2</v>
      </c>
      <c r="EX322" t="s">
        <v>258</v>
      </c>
      <c r="EY322" t="s">
        <v>277</v>
      </c>
      <c r="EZ322" t="s">
        <v>300</v>
      </c>
      <c r="FA322" t="s">
        <v>279</v>
      </c>
      <c r="FB322" t="s">
        <v>279</v>
      </c>
      <c r="FR322" t="s">
        <v>326</v>
      </c>
      <c r="FS322" t="s">
        <v>326</v>
      </c>
      <c r="FT322" t="s">
        <v>259</v>
      </c>
      <c r="FU322" t="s">
        <v>526</v>
      </c>
      <c r="FV322" t="s">
        <v>526</v>
      </c>
      <c r="GL322" t="s">
        <v>302</v>
      </c>
      <c r="GM322" t="s">
        <v>302</v>
      </c>
      <c r="GN322" t="s">
        <v>259</v>
      </c>
      <c r="GO322" t="s">
        <v>302</v>
      </c>
      <c r="GP322" t="s">
        <v>302</v>
      </c>
      <c r="HF322" t="s">
        <v>376</v>
      </c>
      <c r="HG322" t="s">
        <v>429</v>
      </c>
      <c r="HH322" t="s">
        <v>358</v>
      </c>
      <c r="HI322" t="s">
        <v>331</v>
      </c>
      <c r="HJ322" t="s">
        <v>289</v>
      </c>
      <c r="HZ322" t="s">
        <v>571</v>
      </c>
      <c r="IA322" t="s">
        <v>571</v>
      </c>
      <c r="IB322" t="s">
        <v>882</v>
      </c>
      <c r="IC322" t="s">
        <v>3171</v>
      </c>
      <c r="ID322" t="s">
        <v>3172</v>
      </c>
    </row>
    <row r="323" spans="1:243" x14ac:dyDescent="0.3">
      <c r="A323">
        <v>3736710</v>
      </c>
      <c r="B323" t="s">
        <v>3173</v>
      </c>
      <c r="C323">
        <v>1</v>
      </c>
      <c r="E323" t="s">
        <v>3325</v>
      </c>
      <c r="F323">
        <v>2</v>
      </c>
      <c r="G323">
        <v>2</v>
      </c>
      <c r="H323">
        <v>1</v>
      </c>
      <c r="I323">
        <v>2014</v>
      </c>
      <c r="J323" s="3">
        <v>15.65</v>
      </c>
      <c r="K323" s="3">
        <v>17.190000000000001</v>
      </c>
      <c r="L323">
        <f t="shared" si="119"/>
        <v>1</v>
      </c>
      <c r="M323">
        <v>2015</v>
      </c>
      <c r="N323">
        <f t="shared" si="120"/>
        <v>1</v>
      </c>
      <c r="O323">
        <v>0</v>
      </c>
      <c r="P323">
        <f t="shared" si="121"/>
        <v>4</v>
      </c>
      <c r="Q323">
        <f t="shared" ref="Q323:Q339" si="137">COUNTIFS(AM323:CQ323,"=*European Innovation Council*")</f>
        <v>1</v>
      </c>
      <c r="R323">
        <f t="shared" si="122"/>
        <v>0</v>
      </c>
      <c r="S323">
        <f t="shared" si="123"/>
        <v>0</v>
      </c>
      <c r="T323">
        <v>0</v>
      </c>
      <c r="U323">
        <f t="shared" si="124"/>
        <v>0</v>
      </c>
      <c r="V323">
        <f t="shared" si="125"/>
        <v>2</v>
      </c>
      <c r="W323">
        <f t="shared" si="126"/>
        <v>1</v>
      </c>
      <c r="X323">
        <f t="shared" si="127"/>
        <v>0</v>
      </c>
      <c r="Y323">
        <f t="shared" si="128"/>
        <v>2</v>
      </c>
      <c r="Z323">
        <v>3</v>
      </c>
      <c r="AA323">
        <f t="shared" si="129"/>
        <v>1</v>
      </c>
      <c r="AB323">
        <f t="shared" si="130"/>
        <v>0</v>
      </c>
      <c r="AC323">
        <f t="shared" si="131"/>
        <v>0</v>
      </c>
      <c r="AD323">
        <f t="shared" si="132"/>
        <v>0</v>
      </c>
      <c r="AE323">
        <f t="shared" si="133"/>
        <v>0</v>
      </c>
      <c r="AF323">
        <f t="shared" si="134"/>
        <v>0</v>
      </c>
      <c r="AG323">
        <f t="shared" si="135"/>
        <v>0</v>
      </c>
      <c r="AH323">
        <f t="shared" si="136"/>
        <v>1</v>
      </c>
      <c r="AI323" t="s">
        <v>3069</v>
      </c>
      <c r="AJ323" t="s">
        <v>250</v>
      </c>
      <c r="AM323" t="s">
        <v>3174</v>
      </c>
      <c r="AN323" t="s">
        <v>3175</v>
      </c>
      <c r="AO323" t="s">
        <v>3176</v>
      </c>
      <c r="AP323" t="s">
        <v>335</v>
      </c>
      <c r="AQ323" t="s">
        <v>3177</v>
      </c>
      <c r="AR323" t="s">
        <v>1814</v>
      </c>
      <c r="AS323" t="s">
        <v>1379</v>
      </c>
      <c r="AT323" t="s">
        <v>3178</v>
      </c>
      <c r="AU323" t="s">
        <v>1208</v>
      </c>
      <c r="AV323" t="s">
        <v>3179</v>
      </c>
      <c r="CR323" t="s">
        <v>254</v>
      </c>
      <c r="CS323" t="s">
        <v>299</v>
      </c>
      <c r="CT323" t="s">
        <v>274</v>
      </c>
      <c r="CU323" t="s">
        <v>299</v>
      </c>
      <c r="CV323" t="s">
        <v>274</v>
      </c>
      <c r="CW323" t="s">
        <v>256</v>
      </c>
      <c r="CX323" t="s">
        <v>299</v>
      </c>
      <c r="CY323" t="s">
        <v>324</v>
      </c>
      <c r="CZ323" t="s">
        <v>299</v>
      </c>
      <c r="DA323" t="s">
        <v>324</v>
      </c>
      <c r="EW323">
        <v>10</v>
      </c>
      <c r="EX323" t="s">
        <v>257</v>
      </c>
      <c r="EY323" t="s">
        <v>278</v>
      </c>
      <c r="EZ323" t="s">
        <v>258</v>
      </c>
      <c r="FA323" t="s">
        <v>278</v>
      </c>
      <c r="FB323" t="s">
        <v>258</v>
      </c>
      <c r="FC323" t="s">
        <v>278</v>
      </c>
      <c r="FD323" t="s">
        <v>889</v>
      </c>
      <c r="FE323" t="s">
        <v>278</v>
      </c>
      <c r="FF323" t="s">
        <v>278</v>
      </c>
      <c r="FG323" t="s">
        <v>889</v>
      </c>
      <c r="FR323" t="s">
        <v>259</v>
      </c>
      <c r="FS323" t="s">
        <v>259</v>
      </c>
      <c r="FT323" t="s">
        <v>905</v>
      </c>
      <c r="FU323" t="s">
        <v>281</v>
      </c>
      <c r="FV323" t="s">
        <v>605</v>
      </c>
      <c r="FW323" t="s">
        <v>562</v>
      </c>
      <c r="FX323" t="s">
        <v>259</v>
      </c>
      <c r="FY323">
        <v>10</v>
      </c>
      <c r="FZ323" t="s">
        <v>667</v>
      </c>
      <c r="GA323">
        <v>50</v>
      </c>
      <c r="GL323" t="s">
        <v>259</v>
      </c>
      <c r="GM323" t="s">
        <v>259</v>
      </c>
      <c r="GN323" t="s">
        <v>302</v>
      </c>
      <c r="GO323" t="s">
        <v>302</v>
      </c>
      <c r="GP323" t="s">
        <v>302</v>
      </c>
      <c r="GQ323" t="s">
        <v>302</v>
      </c>
      <c r="GR323" t="s">
        <v>259</v>
      </c>
      <c r="GS323" t="s">
        <v>302</v>
      </c>
      <c r="GT323" t="s">
        <v>262</v>
      </c>
      <c r="GU323" t="s">
        <v>302</v>
      </c>
      <c r="HF323" t="s">
        <v>607</v>
      </c>
      <c r="HG323" t="s">
        <v>707</v>
      </c>
      <c r="HH323" s="5" t="s">
        <v>1508</v>
      </c>
      <c r="HI323" t="s">
        <v>708</v>
      </c>
      <c r="HJ323" t="s">
        <v>375</v>
      </c>
      <c r="HK323" t="s">
        <v>788</v>
      </c>
      <c r="HL323" s="5">
        <v>43160</v>
      </c>
      <c r="HM323" t="s">
        <v>747</v>
      </c>
      <c r="HN323" t="s">
        <v>359</v>
      </c>
      <c r="HO323" t="s">
        <v>740</v>
      </c>
      <c r="HZ323" t="s">
        <v>3174</v>
      </c>
      <c r="IA323" t="s">
        <v>3175</v>
      </c>
      <c r="IB323" t="s">
        <v>3176</v>
      </c>
      <c r="IC323" t="s">
        <v>335</v>
      </c>
      <c r="ID323" t="s">
        <v>3180</v>
      </c>
      <c r="IE323" t="s">
        <v>1379</v>
      </c>
      <c r="IF323" t="s">
        <v>3178</v>
      </c>
      <c r="IG323" t="s">
        <v>335</v>
      </c>
      <c r="IH323" t="s">
        <v>1208</v>
      </c>
      <c r="II323" t="s">
        <v>3179</v>
      </c>
    </row>
    <row r="324" spans="1:243" hidden="1" x14ac:dyDescent="0.3">
      <c r="A324">
        <v>2023820</v>
      </c>
      <c r="B324" t="s">
        <v>3181</v>
      </c>
      <c r="D324">
        <v>1</v>
      </c>
      <c r="E324" t="s">
        <v>3322</v>
      </c>
      <c r="F324">
        <v>1</v>
      </c>
      <c r="G324">
        <v>0</v>
      </c>
      <c r="H324">
        <v>0</v>
      </c>
      <c r="I324">
        <v>2015</v>
      </c>
      <c r="J324" s="3">
        <v>14.3</v>
      </c>
      <c r="K324" s="3">
        <v>15.73</v>
      </c>
      <c r="L324">
        <f t="shared" si="119"/>
        <v>6</v>
      </c>
      <c r="M324">
        <v>2021</v>
      </c>
      <c r="N324">
        <f>COUNTIFS(CR324:EV324,"=university")</f>
        <v>0</v>
      </c>
      <c r="O324">
        <v>0</v>
      </c>
      <c r="P324">
        <f>COUNTIFS(CR324:EV324,"=*government**")</f>
        <v>0</v>
      </c>
      <c r="Q324">
        <f>COUNTIFS(AM324:CQ324,"=*European Innovation Council*")</f>
        <v>0</v>
      </c>
      <c r="R324">
        <f>COUNTIF(CR324:EV324,"*angel*")</f>
        <v>0</v>
      </c>
      <c r="S324">
        <f>COUNTIF(CR324:EV324,"*family_office*")</f>
        <v>1</v>
      </c>
      <c r="T324">
        <v>1</v>
      </c>
      <c r="U324">
        <f>COUNTIF(CR324:EV324,"*accelerator*")</f>
        <v>0</v>
      </c>
      <c r="V324">
        <f>COUNTIF(CR324:EV324,"*corporate*")</f>
        <v>1</v>
      </c>
      <c r="W324">
        <f t="shared" si="126"/>
        <v>1</v>
      </c>
      <c r="X324">
        <f>COUNTIF(CR324:EV324,"*crowdfunding*")</f>
        <v>0</v>
      </c>
      <c r="Y324">
        <f>COUNTIF(CR324:EV324,"*venture_capital*")</f>
        <v>0</v>
      </c>
      <c r="Z324">
        <v>1</v>
      </c>
      <c r="AA324">
        <f t="shared" si="129"/>
        <v>1</v>
      </c>
      <c r="AB324">
        <f t="shared" si="130"/>
        <v>0</v>
      </c>
      <c r="AC324">
        <f t="shared" si="131"/>
        <v>0</v>
      </c>
      <c r="AD324">
        <f t="shared" si="132"/>
        <v>0</v>
      </c>
      <c r="AE324">
        <f t="shared" si="133"/>
        <v>0</v>
      </c>
      <c r="AF324">
        <f t="shared" si="134"/>
        <v>0</v>
      </c>
      <c r="AG324">
        <f t="shared" si="135"/>
        <v>0</v>
      </c>
      <c r="AH324">
        <f t="shared" si="136"/>
        <v>0</v>
      </c>
      <c r="AI324" t="s">
        <v>250</v>
      </c>
      <c r="AM324" t="s">
        <v>3182</v>
      </c>
      <c r="AN324" t="s">
        <v>3183</v>
      </c>
      <c r="AO324" t="s">
        <v>3184</v>
      </c>
      <c r="CR324" t="s">
        <v>324</v>
      </c>
      <c r="CS324" t="s">
        <v>423</v>
      </c>
      <c r="CT324" t="s">
        <v>256</v>
      </c>
      <c r="EW324">
        <v>4</v>
      </c>
      <c r="EX324" t="s">
        <v>258</v>
      </c>
      <c r="EY324" t="s">
        <v>259</v>
      </c>
      <c r="EZ324" t="s">
        <v>3185</v>
      </c>
      <c r="FA324" t="s">
        <v>277</v>
      </c>
      <c r="FR324" t="s">
        <v>259</v>
      </c>
      <c r="FS324" t="s">
        <v>259</v>
      </c>
      <c r="FT324" t="s">
        <v>259</v>
      </c>
      <c r="FU324">
        <v>130</v>
      </c>
      <c r="GL324" t="s">
        <v>259</v>
      </c>
      <c r="GM324" t="s">
        <v>259</v>
      </c>
      <c r="GN324" t="s">
        <v>259</v>
      </c>
      <c r="GO324" t="s">
        <v>446</v>
      </c>
      <c r="HF324" t="s">
        <v>376</v>
      </c>
      <c r="HG324" t="s">
        <v>516</v>
      </c>
      <c r="HH324" t="s">
        <v>331</v>
      </c>
      <c r="HI324" t="s">
        <v>289</v>
      </c>
      <c r="HZ324" t="s">
        <v>259</v>
      </c>
      <c r="IA324" t="s">
        <v>259</v>
      </c>
      <c r="IB324" t="s">
        <v>3182</v>
      </c>
      <c r="IC324" t="s">
        <v>3186</v>
      </c>
    </row>
    <row r="325" spans="1:243" hidden="1" x14ac:dyDescent="0.3">
      <c r="A325">
        <v>1618926</v>
      </c>
      <c r="B325" t="s">
        <v>3187</v>
      </c>
      <c r="D325">
        <v>1</v>
      </c>
      <c r="E325" t="s">
        <v>3312</v>
      </c>
      <c r="F325">
        <v>3</v>
      </c>
      <c r="G325">
        <v>0</v>
      </c>
      <c r="H325">
        <v>0</v>
      </c>
      <c r="I325">
        <v>2014</v>
      </c>
      <c r="J325" s="3">
        <v>4.5199999999999996</v>
      </c>
      <c r="K325" s="3">
        <v>4.97</v>
      </c>
      <c r="L325">
        <f t="shared" si="119"/>
        <v>5</v>
      </c>
      <c r="M325">
        <v>2019</v>
      </c>
      <c r="N325">
        <f>COUNTIFS(CS325:EV325,"=university")</f>
        <v>0</v>
      </c>
      <c r="O325">
        <v>0</v>
      </c>
      <c r="P325">
        <f>COUNTIFS(CS325:EV325,"=*government**")</f>
        <v>1</v>
      </c>
      <c r="Q325">
        <f>COUNTIFS(AS325:CR325,"=*European Innovation Council*")</f>
        <v>0</v>
      </c>
      <c r="R325">
        <f>COUNTIF(CS325:EV325,"*angel*")</f>
        <v>0</v>
      </c>
      <c r="S325">
        <f>COUNTIF(CS325:EV325,"*family_office*")</f>
        <v>0</v>
      </c>
      <c r="T325">
        <v>0</v>
      </c>
      <c r="U325">
        <f>COUNTIF(CS325:EV325,"*accelerator*")</f>
        <v>2</v>
      </c>
      <c r="V325">
        <f>COUNTIF(CS325:EV325,"*corporate*")</f>
        <v>1</v>
      </c>
      <c r="W325">
        <f t="shared" si="126"/>
        <v>0</v>
      </c>
      <c r="X325">
        <f>COUNTIF(CS325:EV325,"*crowdfunding*")</f>
        <v>0</v>
      </c>
      <c r="Y325">
        <f>COUNTIF(CS325:EV325,"*venture_capital*")</f>
        <v>1</v>
      </c>
      <c r="Z325">
        <v>3</v>
      </c>
      <c r="AA325">
        <f t="shared" si="129"/>
        <v>1</v>
      </c>
      <c r="AB325">
        <f t="shared" si="130"/>
        <v>1</v>
      </c>
      <c r="AC325">
        <f t="shared" si="131"/>
        <v>0</v>
      </c>
      <c r="AD325">
        <f t="shared" si="132"/>
        <v>0</v>
      </c>
      <c r="AE325">
        <f t="shared" si="133"/>
        <v>0</v>
      </c>
      <c r="AF325">
        <f t="shared" si="134"/>
        <v>0</v>
      </c>
      <c r="AG325">
        <f t="shared" si="135"/>
        <v>0</v>
      </c>
      <c r="AH325">
        <f t="shared" si="136"/>
        <v>1</v>
      </c>
      <c r="AI325" t="s">
        <v>3069</v>
      </c>
      <c r="AJ325" t="s">
        <v>250</v>
      </c>
      <c r="AK325" t="s">
        <v>292</v>
      </c>
      <c r="AM325" t="s">
        <v>1215</v>
      </c>
      <c r="AN325" t="s">
        <v>3188</v>
      </c>
      <c r="AO325" t="s">
        <v>335</v>
      </c>
      <c r="AP325" t="s">
        <v>473</v>
      </c>
      <c r="AQ325" t="s">
        <v>402</v>
      </c>
      <c r="AR325" t="s">
        <v>3189</v>
      </c>
      <c r="CR325" t="s">
        <v>274</v>
      </c>
      <c r="CS325" t="s">
        <v>292</v>
      </c>
      <c r="CT325" t="s">
        <v>299</v>
      </c>
      <c r="CU325" t="s">
        <v>274</v>
      </c>
      <c r="CV325" t="s">
        <v>292</v>
      </c>
      <c r="CW325" t="s">
        <v>324</v>
      </c>
      <c r="EW325">
        <v>5</v>
      </c>
      <c r="EX325" t="s">
        <v>277</v>
      </c>
      <c r="EY325" t="s">
        <v>278</v>
      </c>
      <c r="EZ325" t="s">
        <v>277</v>
      </c>
      <c r="FA325" t="s">
        <v>258</v>
      </c>
      <c r="FB325" t="s">
        <v>889</v>
      </c>
      <c r="FR325">
        <v>2</v>
      </c>
      <c r="FS325" t="s">
        <v>3190</v>
      </c>
      <c r="FT325" t="s">
        <v>259</v>
      </c>
      <c r="FU325" t="s">
        <v>904</v>
      </c>
      <c r="FV325" t="s">
        <v>3191</v>
      </c>
      <c r="GL325" t="s">
        <v>302</v>
      </c>
      <c r="GM325" t="s">
        <v>302</v>
      </c>
      <c r="GN325" t="s">
        <v>259</v>
      </c>
      <c r="GO325" t="s">
        <v>263</v>
      </c>
      <c r="GP325" t="s">
        <v>262</v>
      </c>
      <c r="HF325" s="5">
        <v>43556</v>
      </c>
      <c r="HG325" s="5" t="s">
        <v>358</v>
      </c>
      <c r="HH325" s="5">
        <v>44287</v>
      </c>
      <c r="HI325" s="5" t="s">
        <v>852</v>
      </c>
      <c r="HJ325" s="5">
        <v>44866</v>
      </c>
      <c r="HZ325" t="s">
        <v>3192</v>
      </c>
      <c r="IA325" t="s">
        <v>335</v>
      </c>
      <c r="IB325" t="s">
        <v>3193</v>
      </c>
      <c r="IC325" t="s">
        <v>402</v>
      </c>
      <c r="ID325" t="s">
        <v>3189</v>
      </c>
    </row>
    <row r="326" spans="1:243" hidden="1" x14ac:dyDescent="0.3">
      <c r="A326">
        <v>1484542</v>
      </c>
      <c r="B326" t="s">
        <v>3194</v>
      </c>
      <c r="D326">
        <v>1</v>
      </c>
      <c r="E326" t="s">
        <v>3313</v>
      </c>
      <c r="F326">
        <v>4</v>
      </c>
      <c r="G326">
        <v>1</v>
      </c>
      <c r="H326">
        <v>1</v>
      </c>
      <c r="I326">
        <v>2017</v>
      </c>
      <c r="J326" s="3">
        <v>22.22</v>
      </c>
      <c r="K326" s="3">
        <v>23.3</v>
      </c>
      <c r="L326">
        <f t="shared" si="119"/>
        <v>1</v>
      </c>
      <c r="M326">
        <v>2018</v>
      </c>
      <c r="N326">
        <f t="shared" si="120"/>
        <v>0</v>
      </c>
      <c r="O326">
        <v>0</v>
      </c>
      <c r="P326">
        <f t="shared" si="121"/>
        <v>1</v>
      </c>
      <c r="Q326">
        <f t="shared" si="137"/>
        <v>1</v>
      </c>
      <c r="R326">
        <f t="shared" si="122"/>
        <v>0</v>
      </c>
      <c r="S326">
        <f t="shared" si="123"/>
        <v>0</v>
      </c>
      <c r="T326">
        <v>0</v>
      </c>
      <c r="U326">
        <f t="shared" si="124"/>
        <v>0</v>
      </c>
      <c r="V326">
        <f t="shared" si="125"/>
        <v>2</v>
      </c>
      <c r="W326">
        <f t="shared" si="126"/>
        <v>0</v>
      </c>
      <c r="X326">
        <f t="shared" si="127"/>
        <v>0</v>
      </c>
      <c r="Y326">
        <f t="shared" si="128"/>
        <v>6</v>
      </c>
      <c r="Z326">
        <v>7</v>
      </c>
      <c r="AA326">
        <f t="shared" si="129"/>
        <v>1</v>
      </c>
      <c r="AB326">
        <f t="shared" si="130"/>
        <v>0</v>
      </c>
      <c r="AC326">
        <f t="shared" si="131"/>
        <v>0</v>
      </c>
      <c r="AD326">
        <f t="shared" si="132"/>
        <v>0</v>
      </c>
      <c r="AE326">
        <f t="shared" si="133"/>
        <v>0</v>
      </c>
      <c r="AF326">
        <f t="shared" si="134"/>
        <v>0</v>
      </c>
      <c r="AG326">
        <f t="shared" si="135"/>
        <v>0</v>
      </c>
      <c r="AH326">
        <f t="shared" si="136"/>
        <v>0</v>
      </c>
      <c r="AI326" t="s">
        <v>250</v>
      </c>
      <c r="AM326" t="s">
        <v>3195</v>
      </c>
      <c r="AN326" t="s">
        <v>3196</v>
      </c>
      <c r="AO326" t="s">
        <v>3197</v>
      </c>
      <c r="AP326" t="s">
        <v>335</v>
      </c>
      <c r="AQ326" t="s">
        <v>734</v>
      </c>
      <c r="AR326" t="s">
        <v>2982</v>
      </c>
      <c r="AS326" t="s">
        <v>343</v>
      </c>
      <c r="AT326" t="s">
        <v>774</v>
      </c>
      <c r="AU326" t="s">
        <v>3198</v>
      </c>
      <c r="CR326" t="s">
        <v>274</v>
      </c>
      <c r="CS326" t="s">
        <v>274</v>
      </c>
      <c r="CT326" t="s">
        <v>324</v>
      </c>
      <c r="CU326" t="s">
        <v>299</v>
      </c>
      <c r="CV326" t="s">
        <v>323</v>
      </c>
      <c r="CW326" t="s">
        <v>274</v>
      </c>
      <c r="CX326" t="s">
        <v>274</v>
      </c>
      <c r="CY326" t="s">
        <v>274</v>
      </c>
      <c r="CZ326" t="s">
        <v>274</v>
      </c>
      <c r="EW326">
        <v>6</v>
      </c>
      <c r="EX326" t="s">
        <v>258</v>
      </c>
      <c r="EY326" t="s">
        <v>347</v>
      </c>
      <c r="EZ326" t="s">
        <v>3185</v>
      </c>
      <c r="FA326" t="s">
        <v>278</v>
      </c>
      <c r="FB326" t="s">
        <v>348</v>
      </c>
      <c r="FC326" t="s">
        <v>349</v>
      </c>
      <c r="FR326" t="s">
        <v>904</v>
      </c>
      <c r="FS326">
        <v>3</v>
      </c>
      <c r="FT326" t="s">
        <v>259</v>
      </c>
      <c r="FU326" t="s">
        <v>494</v>
      </c>
      <c r="FV326">
        <v>17</v>
      </c>
      <c r="FW326">
        <v>1</v>
      </c>
      <c r="GL326" t="s">
        <v>302</v>
      </c>
      <c r="GM326" t="s">
        <v>302</v>
      </c>
      <c r="GN326" t="s">
        <v>259</v>
      </c>
      <c r="GO326" t="s">
        <v>302</v>
      </c>
      <c r="GP326" t="s">
        <v>302</v>
      </c>
      <c r="GQ326" t="s">
        <v>302</v>
      </c>
      <c r="HF326" s="5" t="s">
        <v>376</v>
      </c>
      <c r="HG326" t="s">
        <v>453</v>
      </c>
      <c r="HH326" t="s">
        <v>448</v>
      </c>
      <c r="HI326" t="s">
        <v>304</v>
      </c>
      <c r="HJ326" t="s">
        <v>770</v>
      </c>
      <c r="HK326" s="5">
        <v>44958</v>
      </c>
      <c r="HZ326" t="s">
        <v>259</v>
      </c>
      <c r="IA326" t="s">
        <v>3199</v>
      </c>
      <c r="IB326" t="s">
        <v>3197</v>
      </c>
      <c r="IC326" t="s">
        <v>335</v>
      </c>
      <c r="ID326" t="s">
        <v>3200</v>
      </c>
      <c r="IE326" t="s">
        <v>335</v>
      </c>
    </row>
    <row r="327" spans="1:243" x14ac:dyDescent="0.3">
      <c r="A327">
        <v>1484139</v>
      </c>
      <c r="B327" t="s">
        <v>3201</v>
      </c>
      <c r="D327">
        <v>1</v>
      </c>
      <c r="E327" t="s">
        <v>3322</v>
      </c>
      <c r="F327">
        <v>2</v>
      </c>
      <c r="G327">
        <v>1</v>
      </c>
      <c r="H327">
        <v>2</v>
      </c>
      <c r="I327">
        <v>2016</v>
      </c>
      <c r="J327" s="3">
        <v>1.1000000000000001</v>
      </c>
      <c r="K327" s="3">
        <v>1.21</v>
      </c>
      <c r="L327">
        <f t="shared" si="119"/>
        <v>2</v>
      </c>
      <c r="M327">
        <v>2018</v>
      </c>
      <c r="N327">
        <f>COUNTIFS(CS327:EV327,"=university")</f>
        <v>1</v>
      </c>
      <c r="O327">
        <v>0</v>
      </c>
      <c r="P327">
        <f>COUNTIFS(CS327:EV327,"=*government**")</f>
        <v>0</v>
      </c>
      <c r="Q327">
        <f>COUNTIFS(AN327:CQ327,"=*European Innovation Council*")</f>
        <v>0</v>
      </c>
      <c r="R327">
        <f>COUNTIF(CS327:EV327,"*angel*")</f>
        <v>0</v>
      </c>
      <c r="S327">
        <f>COUNTIF(CS327:EV327,"*family_office*")</f>
        <v>0</v>
      </c>
      <c r="T327">
        <v>0</v>
      </c>
      <c r="U327">
        <f>COUNTIF(CS327:EV327,"*accelerator*")</f>
        <v>0</v>
      </c>
      <c r="V327">
        <f>COUNTIF(CS327:EV327,"*corporate*")</f>
        <v>2</v>
      </c>
      <c r="W327">
        <f t="shared" si="126"/>
        <v>0</v>
      </c>
      <c r="X327">
        <f>COUNTIF(CS327:EV327,"*crowdfunding*")</f>
        <v>0</v>
      </c>
      <c r="Y327">
        <f>COUNTIF(CS327:EV327,"*venture_capital*")</f>
        <v>0</v>
      </c>
      <c r="Z327">
        <v>0</v>
      </c>
      <c r="AA327">
        <f t="shared" si="129"/>
        <v>1</v>
      </c>
      <c r="AB327">
        <f t="shared" si="130"/>
        <v>0</v>
      </c>
      <c r="AC327">
        <f t="shared" si="131"/>
        <v>0</v>
      </c>
      <c r="AD327">
        <f t="shared" si="132"/>
        <v>0</v>
      </c>
      <c r="AE327">
        <f t="shared" si="133"/>
        <v>0</v>
      </c>
      <c r="AF327">
        <f t="shared" si="134"/>
        <v>0</v>
      </c>
      <c r="AG327">
        <f t="shared" si="135"/>
        <v>0</v>
      </c>
      <c r="AH327">
        <f t="shared" si="136"/>
        <v>1</v>
      </c>
      <c r="AI327" t="s">
        <v>3069</v>
      </c>
      <c r="AJ327" t="s">
        <v>250</v>
      </c>
      <c r="AM327" t="s">
        <v>673</v>
      </c>
      <c r="AN327" t="s">
        <v>2957</v>
      </c>
      <c r="AO327" t="s">
        <v>3202</v>
      </c>
      <c r="AP327" t="s">
        <v>3181</v>
      </c>
      <c r="CR327" t="s">
        <v>292</v>
      </c>
      <c r="CS327" t="s">
        <v>254</v>
      </c>
      <c r="CT327" t="s">
        <v>324</v>
      </c>
      <c r="CU327" t="s">
        <v>324</v>
      </c>
      <c r="EW327">
        <v>3</v>
      </c>
      <c r="EX327" t="s">
        <v>257</v>
      </c>
      <c r="EY327" t="s">
        <v>258</v>
      </c>
      <c r="EZ327" t="s">
        <v>889</v>
      </c>
      <c r="FR327" t="s">
        <v>259</v>
      </c>
      <c r="FS327">
        <v>10</v>
      </c>
      <c r="FT327" t="s">
        <v>259</v>
      </c>
      <c r="GL327" t="s">
        <v>259</v>
      </c>
      <c r="GM327" t="s">
        <v>717</v>
      </c>
      <c r="GN327" t="s">
        <v>259</v>
      </c>
      <c r="HF327" s="5" t="s">
        <v>708</v>
      </c>
      <c r="HG327" s="5">
        <v>43405</v>
      </c>
      <c r="HH327" s="5">
        <v>44652</v>
      </c>
      <c r="HZ327" t="s">
        <v>2957</v>
      </c>
      <c r="IA327" t="s">
        <v>3202</v>
      </c>
      <c r="IB327" t="s">
        <v>3181</v>
      </c>
    </row>
    <row r="328" spans="1:243" hidden="1" x14ac:dyDescent="0.3">
      <c r="A328">
        <v>1458276</v>
      </c>
      <c r="B328" t="s">
        <v>3203</v>
      </c>
      <c r="C328">
        <v>1</v>
      </c>
      <c r="E328" t="s">
        <v>3306</v>
      </c>
      <c r="F328">
        <v>5</v>
      </c>
      <c r="G328">
        <v>5</v>
      </c>
      <c r="H328">
        <v>5</v>
      </c>
      <c r="I328">
        <v>2017</v>
      </c>
      <c r="J328" s="3">
        <v>7</v>
      </c>
      <c r="K328" s="3">
        <v>7.7</v>
      </c>
      <c r="L328">
        <f t="shared" si="119"/>
        <v>0</v>
      </c>
      <c r="M328">
        <v>2017</v>
      </c>
      <c r="N328">
        <f t="shared" si="120"/>
        <v>1</v>
      </c>
      <c r="O328">
        <v>1</v>
      </c>
      <c r="P328">
        <f t="shared" si="121"/>
        <v>1</v>
      </c>
      <c r="Q328">
        <f t="shared" si="137"/>
        <v>0</v>
      </c>
      <c r="R328">
        <f t="shared" si="122"/>
        <v>0</v>
      </c>
      <c r="S328">
        <f t="shared" si="123"/>
        <v>0</v>
      </c>
      <c r="T328">
        <v>0</v>
      </c>
      <c r="U328">
        <f t="shared" si="124"/>
        <v>3</v>
      </c>
      <c r="V328">
        <f t="shared" si="125"/>
        <v>3</v>
      </c>
      <c r="W328">
        <f t="shared" si="126"/>
        <v>0</v>
      </c>
      <c r="X328">
        <f t="shared" si="127"/>
        <v>0</v>
      </c>
      <c r="Y328">
        <f t="shared" si="128"/>
        <v>1</v>
      </c>
      <c r="Z328">
        <v>1</v>
      </c>
      <c r="AA328">
        <f t="shared" si="129"/>
        <v>1</v>
      </c>
      <c r="AB328">
        <f t="shared" si="130"/>
        <v>1</v>
      </c>
      <c r="AC328">
        <f t="shared" si="131"/>
        <v>0</v>
      </c>
      <c r="AD328">
        <f t="shared" si="132"/>
        <v>0</v>
      </c>
      <c r="AE328">
        <f t="shared" si="133"/>
        <v>0</v>
      </c>
      <c r="AF328">
        <f t="shared" si="134"/>
        <v>0</v>
      </c>
      <c r="AG328">
        <f t="shared" si="135"/>
        <v>0</v>
      </c>
      <c r="AH328">
        <f t="shared" si="136"/>
        <v>1</v>
      </c>
      <c r="AI328" t="s">
        <v>3069</v>
      </c>
      <c r="AJ328" t="s">
        <v>250</v>
      </c>
      <c r="AK328" t="s">
        <v>292</v>
      </c>
      <c r="AM328" t="s">
        <v>675</v>
      </c>
      <c r="AN328" t="s">
        <v>896</v>
      </c>
      <c r="AO328" t="s">
        <v>369</v>
      </c>
      <c r="AP328" t="s">
        <v>3204</v>
      </c>
      <c r="AQ328" t="s">
        <v>1305</v>
      </c>
      <c r="AR328" t="s">
        <v>1348</v>
      </c>
      <c r="AS328" t="s">
        <v>3205</v>
      </c>
      <c r="AT328" t="s">
        <v>3206</v>
      </c>
      <c r="AU328" t="s">
        <v>3207</v>
      </c>
      <c r="CR328" t="s">
        <v>292</v>
      </c>
      <c r="CS328" t="s">
        <v>292</v>
      </c>
      <c r="CT328" t="s">
        <v>373</v>
      </c>
      <c r="CU328" t="s">
        <v>276</v>
      </c>
      <c r="CV328" t="s">
        <v>254</v>
      </c>
      <c r="CW328" t="s">
        <v>274</v>
      </c>
      <c r="CX328" t="s">
        <v>323</v>
      </c>
      <c r="CY328" t="s">
        <v>324</v>
      </c>
      <c r="CZ328" t="s">
        <v>324</v>
      </c>
      <c r="EW328">
        <v>6</v>
      </c>
      <c r="EX328" t="s">
        <v>300</v>
      </c>
      <c r="EY328" t="s">
        <v>278</v>
      </c>
      <c r="EZ328" t="s">
        <v>257</v>
      </c>
      <c r="FA328" t="s">
        <v>277</v>
      </c>
      <c r="FB328" t="s">
        <v>347</v>
      </c>
      <c r="FC328" t="s">
        <v>889</v>
      </c>
      <c r="FR328" t="s">
        <v>259</v>
      </c>
      <c r="FS328" t="s">
        <v>951</v>
      </c>
      <c r="FT328" t="s">
        <v>259</v>
      </c>
      <c r="FU328">
        <v>1</v>
      </c>
      <c r="FV328" t="s">
        <v>2546</v>
      </c>
      <c r="FW328" t="s">
        <v>259</v>
      </c>
      <c r="GL328" t="s">
        <v>259</v>
      </c>
      <c r="GM328" t="s">
        <v>302</v>
      </c>
      <c r="GN328" t="s">
        <v>259</v>
      </c>
      <c r="GO328" t="s">
        <v>302</v>
      </c>
      <c r="GP328" t="s">
        <v>302</v>
      </c>
      <c r="GQ328" t="s">
        <v>259</v>
      </c>
      <c r="HF328" s="5" t="s">
        <v>375</v>
      </c>
      <c r="HG328" t="s">
        <v>610</v>
      </c>
      <c r="HH328" t="s">
        <v>527</v>
      </c>
      <c r="HI328" t="s">
        <v>1024</v>
      </c>
      <c r="HJ328" t="s">
        <v>590</v>
      </c>
      <c r="HK328" s="5">
        <v>44593</v>
      </c>
      <c r="HZ328" t="s">
        <v>369</v>
      </c>
      <c r="IA328" t="s">
        <v>1373</v>
      </c>
      <c r="IB328" t="s">
        <v>1305</v>
      </c>
      <c r="IC328" t="s">
        <v>1348</v>
      </c>
      <c r="ID328" t="s">
        <v>3208</v>
      </c>
      <c r="IE328" t="s">
        <v>3207</v>
      </c>
    </row>
    <row r="329" spans="1:243" hidden="1" x14ac:dyDescent="0.3">
      <c r="A329">
        <v>1447937</v>
      </c>
      <c r="B329" t="s">
        <v>3209</v>
      </c>
      <c r="D329">
        <v>1</v>
      </c>
      <c r="E329" t="s">
        <v>3310</v>
      </c>
      <c r="F329">
        <v>3</v>
      </c>
      <c r="G329">
        <v>0</v>
      </c>
      <c r="H329">
        <v>0</v>
      </c>
      <c r="I329">
        <v>2017</v>
      </c>
      <c r="J329" s="3">
        <v>5.73</v>
      </c>
      <c r="K329" s="3">
        <v>6.3</v>
      </c>
      <c r="L329">
        <f t="shared" si="119"/>
        <v>1</v>
      </c>
      <c r="M329">
        <v>2018</v>
      </c>
      <c r="N329">
        <f t="shared" si="120"/>
        <v>0</v>
      </c>
      <c r="O329">
        <v>0</v>
      </c>
      <c r="P329">
        <f t="shared" si="121"/>
        <v>1</v>
      </c>
      <c r="Q329">
        <f t="shared" si="137"/>
        <v>1</v>
      </c>
      <c r="R329">
        <f t="shared" si="122"/>
        <v>0</v>
      </c>
      <c r="S329">
        <f t="shared" si="123"/>
        <v>0</v>
      </c>
      <c r="T329">
        <v>0</v>
      </c>
      <c r="U329">
        <f t="shared" si="124"/>
        <v>3</v>
      </c>
      <c r="V329">
        <f t="shared" si="125"/>
        <v>2</v>
      </c>
      <c r="W329">
        <f t="shared" si="126"/>
        <v>1</v>
      </c>
      <c r="X329">
        <f t="shared" si="127"/>
        <v>0</v>
      </c>
      <c r="Y329">
        <f t="shared" si="128"/>
        <v>1</v>
      </c>
      <c r="Z329">
        <v>3</v>
      </c>
      <c r="AA329">
        <f t="shared" si="129"/>
        <v>1</v>
      </c>
      <c r="AB329">
        <f t="shared" si="130"/>
        <v>1</v>
      </c>
      <c r="AC329">
        <f t="shared" si="131"/>
        <v>0</v>
      </c>
      <c r="AD329">
        <f t="shared" si="132"/>
        <v>0</v>
      </c>
      <c r="AE329">
        <f t="shared" si="133"/>
        <v>0</v>
      </c>
      <c r="AF329">
        <f t="shared" si="134"/>
        <v>0</v>
      </c>
      <c r="AG329">
        <f t="shared" si="135"/>
        <v>0</v>
      </c>
      <c r="AH329">
        <f t="shared" si="136"/>
        <v>1</v>
      </c>
      <c r="AI329" t="s">
        <v>3069</v>
      </c>
      <c r="AJ329" t="s">
        <v>250</v>
      </c>
      <c r="AK329" t="s">
        <v>292</v>
      </c>
      <c r="AM329" t="s">
        <v>3210</v>
      </c>
      <c r="AN329" t="s">
        <v>335</v>
      </c>
      <c r="AO329" t="s">
        <v>1489</v>
      </c>
      <c r="AP329" t="s">
        <v>1814</v>
      </c>
      <c r="AQ329" t="s">
        <v>673</v>
      </c>
      <c r="AR329" t="s">
        <v>1486</v>
      </c>
      <c r="AS329" t="s">
        <v>2202</v>
      </c>
      <c r="AT329" t="s">
        <v>3211</v>
      </c>
      <c r="CR329" t="s">
        <v>3212</v>
      </c>
      <c r="CS329" t="s">
        <v>299</v>
      </c>
      <c r="CT329" t="s">
        <v>292</v>
      </c>
      <c r="CU329" t="s">
        <v>256</v>
      </c>
      <c r="CV329" t="s">
        <v>292</v>
      </c>
      <c r="CW329" t="s">
        <v>292</v>
      </c>
      <c r="CX329" t="s">
        <v>274</v>
      </c>
      <c r="CY329" t="s">
        <v>324</v>
      </c>
      <c r="EW329">
        <v>7</v>
      </c>
      <c r="EX329" t="s">
        <v>278</v>
      </c>
      <c r="EY329" t="s">
        <v>258</v>
      </c>
      <c r="EZ329" t="s">
        <v>278</v>
      </c>
      <c r="FA329" t="s">
        <v>278</v>
      </c>
      <c r="FB329" t="s">
        <v>259</v>
      </c>
      <c r="FC329" t="s">
        <v>347</v>
      </c>
      <c r="FD329" t="s">
        <v>889</v>
      </c>
      <c r="FR329" t="s">
        <v>281</v>
      </c>
      <c r="FS329" t="s">
        <v>603</v>
      </c>
      <c r="FT329" t="s">
        <v>281</v>
      </c>
      <c r="FU329" t="s">
        <v>3213</v>
      </c>
      <c r="FV329" t="s">
        <v>259</v>
      </c>
      <c r="FW329" t="s">
        <v>1127</v>
      </c>
      <c r="FX329">
        <v>60</v>
      </c>
      <c r="GL329" t="s">
        <v>302</v>
      </c>
      <c r="GM329" t="s">
        <v>302</v>
      </c>
      <c r="GN329" t="s">
        <v>302</v>
      </c>
      <c r="GO329" t="s">
        <v>302</v>
      </c>
      <c r="GP329" t="s">
        <v>259</v>
      </c>
      <c r="GQ329" t="s">
        <v>302</v>
      </c>
      <c r="GR329" t="s">
        <v>302</v>
      </c>
      <c r="HF329" s="5">
        <v>43160</v>
      </c>
      <c r="HG329" t="s">
        <v>1024</v>
      </c>
      <c r="HH329" t="s">
        <v>739</v>
      </c>
      <c r="HI329" t="s">
        <v>358</v>
      </c>
      <c r="HJ329" t="s">
        <v>330</v>
      </c>
      <c r="HK329" t="s">
        <v>331</v>
      </c>
      <c r="HL329" s="5" t="s">
        <v>952</v>
      </c>
      <c r="HZ329" t="s">
        <v>335</v>
      </c>
      <c r="IA329" t="s">
        <v>1489</v>
      </c>
      <c r="IB329" t="s">
        <v>1814</v>
      </c>
      <c r="IC329" t="s">
        <v>673</v>
      </c>
      <c r="ID329" t="s">
        <v>1486</v>
      </c>
      <c r="IE329" t="s">
        <v>2202</v>
      </c>
      <c r="IF329" t="s">
        <v>3211</v>
      </c>
    </row>
    <row r="330" spans="1:243" hidden="1" x14ac:dyDescent="0.3">
      <c r="A330">
        <v>1439510</v>
      </c>
      <c r="B330" t="s">
        <v>3214</v>
      </c>
      <c r="D330">
        <v>1</v>
      </c>
      <c r="E330" t="s">
        <v>3304</v>
      </c>
      <c r="F330">
        <v>2</v>
      </c>
      <c r="G330">
        <v>0</v>
      </c>
      <c r="H330">
        <v>0</v>
      </c>
      <c r="I330">
        <v>2015</v>
      </c>
      <c r="J330" s="3">
        <v>15.5</v>
      </c>
      <c r="K330" s="3">
        <v>17.05</v>
      </c>
      <c r="L330">
        <f t="shared" si="119"/>
        <v>1</v>
      </c>
      <c r="M330">
        <v>2016</v>
      </c>
      <c r="N330">
        <f t="shared" si="120"/>
        <v>0</v>
      </c>
      <c r="O330">
        <v>0</v>
      </c>
      <c r="P330">
        <f t="shared" si="121"/>
        <v>1</v>
      </c>
      <c r="Q330">
        <f t="shared" si="137"/>
        <v>0</v>
      </c>
      <c r="R330">
        <f t="shared" si="122"/>
        <v>1</v>
      </c>
      <c r="S330">
        <f t="shared" si="123"/>
        <v>0</v>
      </c>
      <c r="T330">
        <v>1</v>
      </c>
      <c r="U330">
        <f t="shared" si="124"/>
        <v>0</v>
      </c>
      <c r="V330">
        <f t="shared" si="125"/>
        <v>7</v>
      </c>
      <c r="W330">
        <f t="shared" si="126"/>
        <v>2</v>
      </c>
      <c r="X330">
        <f t="shared" si="127"/>
        <v>0</v>
      </c>
      <c r="Y330">
        <f t="shared" si="128"/>
        <v>5</v>
      </c>
      <c r="Z330">
        <v>7</v>
      </c>
      <c r="AA330">
        <f t="shared" si="129"/>
        <v>1</v>
      </c>
      <c r="AB330">
        <f t="shared" si="130"/>
        <v>0</v>
      </c>
      <c r="AC330">
        <f t="shared" si="131"/>
        <v>1</v>
      </c>
      <c r="AD330">
        <f t="shared" si="132"/>
        <v>0</v>
      </c>
      <c r="AE330">
        <f t="shared" si="133"/>
        <v>0</v>
      </c>
      <c r="AF330">
        <f t="shared" si="134"/>
        <v>0</v>
      </c>
      <c r="AG330">
        <f t="shared" si="135"/>
        <v>0</v>
      </c>
      <c r="AH330">
        <f t="shared" si="136"/>
        <v>1</v>
      </c>
      <c r="AI330" t="s">
        <v>3069</v>
      </c>
      <c r="AJ330" t="s">
        <v>366</v>
      </c>
      <c r="AK330" t="s">
        <v>250</v>
      </c>
      <c r="AM330" t="s">
        <v>3215</v>
      </c>
      <c r="AN330" t="s">
        <v>3216</v>
      </c>
      <c r="AO330" t="s">
        <v>2669</v>
      </c>
      <c r="AP330" t="s">
        <v>3217</v>
      </c>
      <c r="AQ330" t="s">
        <v>3218</v>
      </c>
      <c r="AR330" t="s">
        <v>2049</v>
      </c>
      <c r="AS330" t="s">
        <v>3219</v>
      </c>
      <c r="AT330" t="s">
        <v>3220</v>
      </c>
      <c r="AU330" t="s">
        <v>3221</v>
      </c>
      <c r="AV330" t="s">
        <v>1068</v>
      </c>
      <c r="AW330" t="s">
        <v>272</v>
      </c>
      <c r="AX330" t="s">
        <v>3222</v>
      </c>
      <c r="AY330" t="s">
        <v>3223</v>
      </c>
      <c r="AZ330" t="s">
        <v>3224</v>
      </c>
      <c r="BA330" t="s">
        <v>3225</v>
      </c>
      <c r="BB330" t="s">
        <v>3226</v>
      </c>
      <c r="CR330" t="s">
        <v>324</v>
      </c>
      <c r="CS330" t="s">
        <v>324</v>
      </c>
      <c r="CT330" t="s">
        <v>256</v>
      </c>
      <c r="CU330" t="s">
        <v>256</v>
      </c>
      <c r="CV330" t="s">
        <v>323</v>
      </c>
      <c r="CW330" t="s">
        <v>274</v>
      </c>
      <c r="CX330" t="s">
        <v>274</v>
      </c>
      <c r="CY330" t="s">
        <v>374</v>
      </c>
      <c r="CZ330" t="s">
        <v>324</v>
      </c>
      <c r="DA330" t="s">
        <v>274</v>
      </c>
      <c r="DB330" t="s">
        <v>276</v>
      </c>
      <c r="DC330" t="s">
        <v>274</v>
      </c>
      <c r="DD330" t="s">
        <v>274</v>
      </c>
      <c r="DE330" t="s">
        <v>323</v>
      </c>
      <c r="DF330" t="s">
        <v>323</v>
      </c>
      <c r="DG330" t="s">
        <v>324</v>
      </c>
      <c r="EW330">
        <v>7</v>
      </c>
      <c r="EX330" t="s">
        <v>258</v>
      </c>
      <c r="EY330" t="s">
        <v>347</v>
      </c>
      <c r="EZ330" t="s">
        <v>278</v>
      </c>
      <c r="FA330" t="s">
        <v>348</v>
      </c>
      <c r="FB330" t="s">
        <v>348</v>
      </c>
      <c r="FC330" t="s">
        <v>601</v>
      </c>
      <c r="FD330" t="s">
        <v>889</v>
      </c>
      <c r="FR330" t="s">
        <v>282</v>
      </c>
      <c r="FS330">
        <v>3</v>
      </c>
      <c r="FT330" t="s">
        <v>259</v>
      </c>
      <c r="FU330">
        <v>7</v>
      </c>
      <c r="FV330" t="s">
        <v>3227</v>
      </c>
      <c r="FW330" t="s">
        <v>526</v>
      </c>
      <c r="FX330" t="s">
        <v>259</v>
      </c>
      <c r="GL330" t="s">
        <v>262</v>
      </c>
      <c r="GM330" t="s">
        <v>263</v>
      </c>
      <c r="GN330" t="s">
        <v>259</v>
      </c>
      <c r="GO330" t="s">
        <v>263</v>
      </c>
      <c r="GP330" t="s">
        <v>262</v>
      </c>
      <c r="GQ330" t="s">
        <v>263</v>
      </c>
      <c r="GR330" t="s">
        <v>259</v>
      </c>
      <c r="HF330" s="5">
        <v>42461</v>
      </c>
      <c r="HG330" s="5">
        <v>43160</v>
      </c>
      <c r="HH330" t="s">
        <v>328</v>
      </c>
      <c r="HI330" t="s">
        <v>377</v>
      </c>
      <c r="HJ330" s="5" t="s">
        <v>329</v>
      </c>
      <c r="HK330" s="5" t="s">
        <v>590</v>
      </c>
      <c r="HL330" s="5" t="s">
        <v>740</v>
      </c>
      <c r="HZ330" t="s">
        <v>3228</v>
      </c>
      <c r="IA330" t="s">
        <v>3229</v>
      </c>
      <c r="IB330" t="s">
        <v>272</v>
      </c>
      <c r="IC330" t="s">
        <v>3222</v>
      </c>
      <c r="ID330" t="s">
        <v>3230</v>
      </c>
      <c r="IE330" t="s">
        <v>259</v>
      </c>
      <c r="IF330" t="s">
        <v>3226</v>
      </c>
    </row>
    <row r="331" spans="1:243" hidden="1" x14ac:dyDescent="0.3">
      <c r="A331">
        <v>945287</v>
      </c>
      <c r="B331" t="s">
        <v>3231</v>
      </c>
      <c r="D331">
        <v>1</v>
      </c>
      <c r="E331" t="s">
        <v>3312</v>
      </c>
      <c r="F331">
        <v>3</v>
      </c>
      <c r="G331">
        <v>0</v>
      </c>
      <c r="H331">
        <v>0</v>
      </c>
      <c r="I331">
        <v>2014</v>
      </c>
      <c r="J331" s="3">
        <v>8.0500000000000007</v>
      </c>
      <c r="K331" s="3">
        <v>8.86</v>
      </c>
      <c r="L331">
        <f t="shared" si="119"/>
        <v>4</v>
      </c>
      <c r="M331">
        <v>2018</v>
      </c>
      <c r="N331">
        <f t="shared" si="120"/>
        <v>0</v>
      </c>
      <c r="O331">
        <v>0</v>
      </c>
      <c r="P331">
        <f t="shared" si="121"/>
        <v>1</v>
      </c>
      <c r="Q331">
        <f>COUNTIFS(AS331:CQ331,"=*European Innovation Council*")</f>
        <v>0</v>
      </c>
      <c r="R331">
        <f t="shared" si="122"/>
        <v>0</v>
      </c>
      <c r="S331">
        <f t="shared" si="123"/>
        <v>0</v>
      </c>
      <c r="T331">
        <v>0</v>
      </c>
      <c r="U331">
        <f t="shared" si="124"/>
        <v>0</v>
      </c>
      <c r="V331">
        <f t="shared" si="125"/>
        <v>0</v>
      </c>
      <c r="W331">
        <f t="shared" si="126"/>
        <v>2</v>
      </c>
      <c r="X331">
        <f t="shared" si="127"/>
        <v>0</v>
      </c>
      <c r="Y331">
        <f t="shared" si="128"/>
        <v>1</v>
      </c>
      <c r="Z331">
        <v>2</v>
      </c>
      <c r="AA331">
        <f t="shared" si="129"/>
        <v>1</v>
      </c>
      <c r="AB331">
        <f t="shared" si="130"/>
        <v>0</v>
      </c>
      <c r="AC331">
        <f t="shared" si="131"/>
        <v>0</v>
      </c>
      <c r="AD331">
        <f t="shared" si="132"/>
        <v>0</v>
      </c>
      <c r="AE331">
        <f t="shared" si="133"/>
        <v>0</v>
      </c>
      <c r="AF331">
        <f t="shared" si="134"/>
        <v>0</v>
      </c>
      <c r="AG331">
        <f t="shared" si="135"/>
        <v>0</v>
      </c>
      <c r="AH331">
        <f t="shared" si="136"/>
        <v>0</v>
      </c>
      <c r="AI331" t="s">
        <v>250</v>
      </c>
      <c r="AM331" t="s">
        <v>3232</v>
      </c>
      <c r="AN331" t="s">
        <v>1006</v>
      </c>
      <c r="AO331" t="s">
        <v>1793</v>
      </c>
      <c r="AP331" t="s">
        <v>3233</v>
      </c>
      <c r="AQ331" t="s">
        <v>1718</v>
      </c>
      <c r="AR331" t="s">
        <v>335</v>
      </c>
      <c r="CR331" t="s">
        <v>256</v>
      </c>
      <c r="CS331" t="s">
        <v>273</v>
      </c>
      <c r="CT331" t="s">
        <v>1796</v>
      </c>
      <c r="CU331" t="s">
        <v>256</v>
      </c>
      <c r="CV331" t="s">
        <v>505</v>
      </c>
      <c r="CW331" t="s">
        <v>299</v>
      </c>
      <c r="EW331">
        <v>2</v>
      </c>
      <c r="EX331" t="s">
        <v>347</v>
      </c>
      <c r="EY331" t="s">
        <v>278</v>
      </c>
      <c r="FR331">
        <v>8</v>
      </c>
      <c r="FS331" t="s">
        <v>281</v>
      </c>
      <c r="GL331" t="s">
        <v>302</v>
      </c>
      <c r="GM331" t="s">
        <v>302</v>
      </c>
      <c r="HF331" s="5">
        <v>43132</v>
      </c>
      <c r="HG331" s="5" t="s">
        <v>1024</v>
      </c>
      <c r="HZ331" t="s">
        <v>3234</v>
      </c>
      <c r="IA331" t="s">
        <v>335</v>
      </c>
    </row>
    <row r="332" spans="1:243" hidden="1" x14ac:dyDescent="0.3">
      <c r="A332">
        <v>932302</v>
      </c>
      <c r="B332" t="s">
        <v>3235</v>
      </c>
      <c r="D332">
        <v>1</v>
      </c>
      <c r="E332" t="s">
        <v>3314</v>
      </c>
      <c r="F332">
        <v>2</v>
      </c>
      <c r="G332">
        <v>1</v>
      </c>
      <c r="H332">
        <v>1</v>
      </c>
      <c r="I332">
        <v>2015</v>
      </c>
      <c r="J332" s="3">
        <v>1.34</v>
      </c>
      <c r="K332" s="3">
        <v>1.47</v>
      </c>
      <c r="L332">
        <f t="shared" si="119"/>
        <v>2</v>
      </c>
      <c r="M332">
        <v>2017</v>
      </c>
      <c r="N332">
        <f>COUNTIFS(CR332:EV332,"=university")</f>
        <v>0</v>
      </c>
      <c r="O332">
        <v>0</v>
      </c>
      <c r="P332">
        <f>COUNTIFS(CR332:EV332,"=*government**")</f>
        <v>1</v>
      </c>
      <c r="Q332">
        <f>COUNTIFS(AP332:CS332,"=*European Innovation Council*")</f>
        <v>0</v>
      </c>
      <c r="R332">
        <f>COUNTIF(CR332:EV332,"*angel*")</f>
        <v>0</v>
      </c>
      <c r="S332">
        <f>COUNTIF(CR332:EV332,"*family_office*")</f>
        <v>0</v>
      </c>
      <c r="T332">
        <v>0</v>
      </c>
      <c r="U332">
        <f>COUNTIF(CR332:EV332,"*accelerator*")</f>
        <v>0</v>
      </c>
      <c r="V332">
        <f>COUNTIF(CR332:EV332,"*corporate*")</f>
        <v>1</v>
      </c>
      <c r="W332">
        <f t="shared" si="126"/>
        <v>0</v>
      </c>
      <c r="X332">
        <f>COUNTIF(CR332:EV332,"*crowdfunding*")</f>
        <v>0</v>
      </c>
      <c r="Y332">
        <f>COUNTIF(CR332:EV332,"*venture_capital*")</f>
        <v>1</v>
      </c>
      <c r="Z332">
        <v>1</v>
      </c>
      <c r="AA332">
        <f t="shared" si="129"/>
        <v>1</v>
      </c>
      <c r="AB332">
        <f t="shared" si="130"/>
        <v>0</v>
      </c>
      <c r="AC332">
        <f t="shared" si="131"/>
        <v>0</v>
      </c>
      <c r="AD332">
        <f t="shared" si="132"/>
        <v>0</v>
      </c>
      <c r="AE332">
        <f t="shared" si="133"/>
        <v>0</v>
      </c>
      <c r="AF332">
        <f t="shared" si="134"/>
        <v>0</v>
      </c>
      <c r="AG332">
        <f t="shared" si="135"/>
        <v>0</v>
      </c>
      <c r="AH332">
        <f t="shared" si="136"/>
        <v>1</v>
      </c>
      <c r="AI332" t="s">
        <v>3069</v>
      </c>
      <c r="AJ332" t="s">
        <v>250</v>
      </c>
      <c r="AM332" t="s">
        <v>3236</v>
      </c>
      <c r="AN332" t="s">
        <v>335</v>
      </c>
      <c r="AO332" t="s">
        <v>3237</v>
      </c>
      <c r="AP332" t="s">
        <v>3238</v>
      </c>
      <c r="CR332" t="s">
        <v>372</v>
      </c>
      <c r="CS332" t="s">
        <v>299</v>
      </c>
      <c r="CT332" t="s">
        <v>274</v>
      </c>
      <c r="CU332" t="s">
        <v>324</v>
      </c>
      <c r="EW332">
        <v>3</v>
      </c>
      <c r="EX332" t="s">
        <v>278</v>
      </c>
      <c r="EY332" t="s">
        <v>347</v>
      </c>
      <c r="EZ332" t="s">
        <v>889</v>
      </c>
      <c r="FR332" t="s">
        <v>3239</v>
      </c>
      <c r="FS332" t="s">
        <v>259</v>
      </c>
      <c r="FT332">
        <v>28</v>
      </c>
      <c r="GL332" t="s">
        <v>302</v>
      </c>
      <c r="GM332" t="s">
        <v>259</v>
      </c>
      <c r="GN332" t="s">
        <v>262</v>
      </c>
      <c r="HF332" s="5" t="s">
        <v>1149</v>
      </c>
      <c r="HG332" s="5">
        <v>43922</v>
      </c>
      <c r="HH332" s="5">
        <v>44501</v>
      </c>
      <c r="HZ332" t="s">
        <v>335</v>
      </c>
      <c r="IA332" t="s">
        <v>3237</v>
      </c>
      <c r="IB332" t="s">
        <v>3238</v>
      </c>
    </row>
    <row r="333" spans="1:243" hidden="1" x14ac:dyDescent="0.3">
      <c r="A333">
        <v>931863</v>
      </c>
      <c r="B333" t="s">
        <v>3240</v>
      </c>
      <c r="D333">
        <v>1</v>
      </c>
      <c r="E333" t="s">
        <v>3304</v>
      </c>
      <c r="G333">
        <v>0</v>
      </c>
      <c r="H333">
        <v>0</v>
      </c>
      <c r="I333">
        <v>2016</v>
      </c>
      <c r="J333" s="3">
        <v>14.84</v>
      </c>
      <c r="K333" s="3">
        <v>16.32</v>
      </c>
      <c r="L333">
        <f t="shared" si="119"/>
        <v>1</v>
      </c>
      <c r="M333">
        <v>2017</v>
      </c>
      <c r="N333">
        <f t="shared" si="120"/>
        <v>0</v>
      </c>
      <c r="O333">
        <v>0</v>
      </c>
      <c r="P333">
        <f t="shared" si="121"/>
        <v>0</v>
      </c>
      <c r="Q333">
        <f>COUNTIFS(AS333:CQ333,"=*European Innovation Council*")</f>
        <v>0</v>
      </c>
      <c r="R333">
        <f t="shared" si="122"/>
        <v>1</v>
      </c>
      <c r="S333">
        <f t="shared" si="123"/>
        <v>0</v>
      </c>
      <c r="T333">
        <v>1</v>
      </c>
      <c r="U333">
        <f t="shared" si="124"/>
        <v>0</v>
      </c>
      <c r="V333">
        <f t="shared" si="125"/>
        <v>1</v>
      </c>
      <c r="W333">
        <f t="shared" si="126"/>
        <v>0</v>
      </c>
      <c r="X333">
        <f t="shared" si="127"/>
        <v>0</v>
      </c>
      <c r="Y333">
        <f t="shared" si="128"/>
        <v>4</v>
      </c>
      <c r="Z333">
        <v>4</v>
      </c>
      <c r="AA333">
        <f t="shared" si="129"/>
        <v>1</v>
      </c>
      <c r="AB333">
        <f t="shared" si="130"/>
        <v>0</v>
      </c>
      <c r="AC333">
        <f t="shared" si="131"/>
        <v>1</v>
      </c>
      <c r="AD333">
        <f t="shared" si="132"/>
        <v>0</v>
      </c>
      <c r="AE333">
        <f t="shared" si="133"/>
        <v>0</v>
      </c>
      <c r="AF333">
        <f t="shared" si="134"/>
        <v>0</v>
      </c>
      <c r="AG333">
        <f t="shared" si="135"/>
        <v>0</v>
      </c>
      <c r="AH333">
        <f t="shared" si="136"/>
        <v>1</v>
      </c>
      <c r="AI333" t="s">
        <v>3069</v>
      </c>
      <c r="AJ333" t="s">
        <v>366</v>
      </c>
      <c r="AK333" t="s">
        <v>250</v>
      </c>
      <c r="AM333" t="s">
        <v>1449</v>
      </c>
      <c r="AN333" t="s">
        <v>864</v>
      </c>
      <c r="AO333" t="s">
        <v>3241</v>
      </c>
      <c r="AP333" t="s">
        <v>1451</v>
      </c>
      <c r="AQ333" t="s">
        <v>1181</v>
      </c>
      <c r="AR333" t="s">
        <v>3242</v>
      </c>
      <c r="CR333" t="s">
        <v>374</v>
      </c>
      <c r="CS333" t="s">
        <v>274</v>
      </c>
      <c r="CT333" t="s">
        <v>274</v>
      </c>
      <c r="CU333" t="s">
        <v>274</v>
      </c>
      <c r="CV333" t="s">
        <v>274</v>
      </c>
      <c r="CW333" t="s">
        <v>324</v>
      </c>
      <c r="EW333">
        <v>4</v>
      </c>
      <c r="EX333" t="s">
        <v>258</v>
      </c>
      <c r="EY333" t="s">
        <v>258</v>
      </c>
      <c r="EZ333" t="s">
        <v>258</v>
      </c>
      <c r="FA333" t="s">
        <v>889</v>
      </c>
      <c r="FR333" t="s">
        <v>261</v>
      </c>
      <c r="FS333" t="s">
        <v>1889</v>
      </c>
      <c r="FT333">
        <v>8</v>
      </c>
      <c r="FU333">
        <v>40</v>
      </c>
      <c r="GL333" t="s">
        <v>263</v>
      </c>
      <c r="GM333" t="s">
        <v>263</v>
      </c>
      <c r="GN333" t="s">
        <v>262</v>
      </c>
      <c r="GO333" t="s">
        <v>262</v>
      </c>
      <c r="HF333" s="5" t="s">
        <v>588</v>
      </c>
      <c r="HG333" t="s">
        <v>495</v>
      </c>
      <c r="HH333" t="s">
        <v>328</v>
      </c>
      <c r="HI333" s="5">
        <v>43862</v>
      </c>
      <c r="HZ333" t="s">
        <v>3243</v>
      </c>
      <c r="IA333" t="s">
        <v>3244</v>
      </c>
      <c r="IB333" t="s">
        <v>3244</v>
      </c>
      <c r="IC333" t="s">
        <v>3242</v>
      </c>
    </row>
    <row r="334" spans="1:243" hidden="1" x14ac:dyDescent="0.3">
      <c r="A334">
        <v>917876</v>
      </c>
      <c r="B334" t="s">
        <v>3245</v>
      </c>
      <c r="D334">
        <v>1</v>
      </c>
      <c r="E334" t="s">
        <v>3306</v>
      </c>
      <c r="F334">
        <v>1</v>
      </c>
      <c r="G334">
        <v>0</v>
      </c>
      <c r="H334">
        <v>0</v>
      </c>
      <c r="I334">
        <v>2013</v>
      </c>
      <c r="J334" s="3">
        <v>28.4</v>
      </c>
      <c r="K334" s="3">
        <v>31.2</v>
      </c>
      <c r="L334">
        <f t="shared" si="119"/>
        <v>1</v>
      </c>
      <c r="M334">
        <v>2014</v>
      </c>
      <c r="N334">
        <f t="shared" si="120"/>
        <v>0</v>
      </c>
      <c r="O334">
        <v>0</v>
      </c>
      <c r="P334">
        <f t="shared" si="121"/>
        <v>0</v>
      </c>
      <c r="Q334">
        <f t="shared" si="137"/>
        <v>0</v>
      </c>
      <c r="R334">
        <f t="shared" si="122"/>
        <v>1</v>
      </c>
      <c r="S334">
        <f t="shared" si="123"/>
        <v>0</v>
      </c>
      <c r="T334">
        <v>0</v>
      </c>
      <c r="U334">
        <f t="shared" si="124"/>
        <v>0</v>
      </c>
      <c r="V334">
        <f t="shared" si="125"/>
        <v>2</v>
      </c>
      <c r="W334">
        <f t="shared" si="126"/>
        <v>0</v>
      </c>
      <c r="X334">
        <f t="shared" si="127"/>
        <v>0</v>
      </c>
      <c r="Y334">
        <f t="shared" si="128"/>
        <v>7</v>
      </c>
      <c r="Z334">
        <v>7</v>
      </c>
      <c r="AA334">
        <f t="shared" si="129"/>
        <v>1</v>
      </c>
      <c r="AB334">
        <f t="shared" si="130"/>
        <v>0</v>
      </c>
      <c r="AC334">
        <f t="shared" si="131"/>
        <v>0</v>
      </c>
      <c r="AD334">
        <f t="shared" si="132"/>
        <v>0</v>
      </c>
      <c r="AE334">
        <f t="shared" si="133"/>
        <v>0</v>
      </c>
      <c r="AF334">
        <f t="shared" si="134"/>
        <v>0</v>
      </c>
      <c r="AG334">
        <f t="shared" si="135"/>
        <v>0</v>
      </c>
      <c r="AH334">
        <f t="shared" si="136"/>
        <v>1</v>
      </c>
      <c r="AI334" t="s">
        <v>3069</v>
      </c>
      <c r="AJ334" t="s">
        <v>250</v>
      </c>
      <c r="AM334" t="s">
        <v>842</v>
      </c>
      <c r="AN334" t="s">
        <v>3246</v>
      </c>
      <c r="AO334" t="s">
        <v>3247</v>
      </c>
      <c r="AP334" t="s">
        <v>842</v>
      </c>
      <c r="AQ334" t="s">
        <v>2792</v>
      </c>
      <c r="AR334" t="s">
        <v>1524</v>
      </c>
      <c r="AS334" t="s">
        <v>435</v>
      </c>
      <c r="AT334" t="s">
        <v>311</v>
      </c>
      <c r="AU334" t="s">
        <v>3248</v>
      </c>
      <c r="AV334" t="s">
        <v>3249</v>
      </c>
      <c r="CR334" t="s">
        <v>274</v>
      </c>
      <c r="CS334" t="s">
        <v>274</v>
      </c>
      <c r="CT334" t="s">
        <v>505</v>
      </c>
      <c r="CU334" t="s">
        <v>274</v>
      </c>
      <c r="CV334" t="s">
        <v>274</v>
      </c>
      <c r="CW334" t="s">
        <v>274</v>
      </c>
      <c r="CX334" t="s">
        <v>492</v>
      </c>
      <c r="CY334" t="s">
        <v>323</v>
      </c>
      <c r="CZ334" t="s">
        <v>274</v>
      </c>
      <c r="DA334" t="s">
        <v>324</v>
      </c>
      <c r="EW334">
        <v>8</v>
      </c>
      <c r="EX334" t="s">
        <v>258</v>
      </c>
      <c r="EY334" t="s">
        <v>258</v>
      </c>
      <c r="EZ334" t="s">
        <v>258</v>
      </c>
      <c r="FA334" t="s">
        <v>277</v>
      </c>
      <c r="FB334" t="s">
        <v>277</v>
      </c>
      <c r="FC334" t="s">
        <v>278</v>
      </c>
      <c r="FD334" t="s">
        <v>347</v>
      </c>
      <c r="FE334" t="s">
        <v>889</v>
      </c>
      <c r="FR334" t="s">
        <v>753</v>
      </c>
      <c r="FS334" t="s">
        <v>702</v>
      </c>
      <c r="FT334" t="s">
        <v>285</v>
      </c>
      <c r="FU334" t="s">
        <v>526</v>
      </c>
      <c r="FV334" t="s">
        <v>526</v>
      </c>
      <c r="FW334" t="s">
        <v>562</v>
      </c>
      <c r="FX334" t="s">
        <v>1786</v>
      </c>
      <c r="FY334" t="s">
        <v>259</v>
      </c>
      <c r="GL334" t="s">
        <v>263</v>
      </c>
      <c r="GM334" t="s">
        <v>263</v>
      </c>
      <c r="GN334" t="s">
        <v>263</v>
      </c>
      <c r="GO334" t="s">
        <v>263</v>
      </c>
      <c r="GP334" t="s">
        <v>263</v>
      </c>
      <c r="GQ334" t="s">
        <v>302</v>
      </c>
      <c r="GR334" t="s">
        <v>262</v>
      </c>
      <c r="GS334" t="s">
        <v>259</v>
      </c>
      <c r="HF334" t="s">
        <v>707</v>
      </c>
      <c r="HG334" s="5">
        <v>42309</v>
      </c>
      <c r="HH334" t="s">
        <v>427</v>
      </c>
      <c r="HI334" s="5">
        <v>43132</v>
      </c>
      <c r="HJ334" s="5" t="s">
        <v>495</v>
      </c>
      <c r="HK334" t="s">
        <v>611</v>
      </c>
      <c r="HL334" s="5">
        <v>43922</v>
      </c>
      <c r="HM334" t="s">
        <v>1212</v>
      </c>
      <c r="HZ334" t="s">
        <v>259</v>
      </c>
      <c r="IA334" t="s">
        <v>259</v>
      </c>
      <c r="IB334" t="s">
        <v>3250</v>
      </c>
      <c r="IC334" t="s">
        <v>3251</v>
      </c>
      <c r="ID334" t="s">
        <v>3252</v>
      </c>
      <c r="IE334" t="s">
        <v>259</v>
      </c>
      <c r="IF334" t="s">
        <v>3248</v>
      </c>
      <c r="IG334" t="s">
        <v>3249</v>
      </c>
    </row>
    <row r="335" spans="1:243" hidden="1" x14ac:dyDescent="0.3">
      <c r="A335">
        <v>871647</v>
      </c>
      <c r="B335" t="s">
        <v>3253</v>
      </c>
      <c r="C335">
        <v>1</v>
      </c>
      <c r="E335" t="s">
        <v>3314</v>
      </c>
      <c r="F335">
        <v>5</v>
      </c>
      <c r="G335">
        <v>5</v>
      </c>
      <c r="H335">
        <v>0</v>
      </c>
      <c r="I335">
        <v>2016</v>
      </c>
      <c r="J335" s="3">
        <v>39.17</v>
      </c>
      <c r="K335" s="3">
        <v>43.09</v>
      </c>
      <c r="L335">
        <f t="shared" si="119"/>
        <v>1</v>
      </c>
      <c r="M335">
        <v>2017</v>
      </c>
      <c r="N335">
        <f t="shared" si="120"/>
        <v>0</v>
      </c>
      <c r="O335">
        <v>1</v>
      </c>
      <c r="P335">
        <f t="shared" si="121"/>
        <v>2</v>
      </c>
      <c r="Q335">
        <f t="shared" si="137"/>
        <v>1</v>
      </c>
      <c r="R335">
        <f t="shared" si="122"/>
        <v>2</v>
      </c>
      <c r="S335">
        <f t="shared" si="123"/>
        <v>0</v>
      </c>
      <c r="T335">
        <v>2</v>
      </c>
      <c r="U335">
        <f t="shared" si="124"/>
        <v>1</v>
      </c>
      <c r="V335">
        <f t="shared" si="125"/>
        <v>2</v>
      </c>
      <c r="W335">
        <f t="shared" si="126"/>
        <v>1</v>
      </c>
      <c r="X335">
        <f t="shared" si="127"/>
        <v>0</v>
      </c>
      <c r="Y335">
        <f t="shared" si="128"/>
        <v>4</v>
      </c>
      <c r="Z335">
        <v>5</v>
      </c>
      <c r="AA335">
        <f t="shared" si="129"/>
        <v>1</v>
      </c>
      <c r="AB335">
        <f t="shared" si="130"/>
        <v>1</v>
      </c>
      <c r="AC335">
        <f t="shared" si="131"/>
        <v>1</v>
      </c>
      <c r="AD335">
        <f t="shared" si="132"/>
        <v>0</v>
      </c>
      <c r="AE335">
        <f t="shared" si="133"/>
        <v>0</v>
      </c>
      <c r="AF335">
        <f t="shared" si="134"/>
        <v>0</v>
      </c>
      <c r="AG335">
        <f t="shared" si="135"/>
        <v>0</v>
      </c>
      <c r="AH335">
        <f t="shared" si="136"/>
        <v>1</v>
      </c>
      <c r="AI335" t="s">
        <v>3069</v>
      </c>
      <c r="AJ335" t="s">
        <v>366</v>
      </c>
      <c r="AK335" t="s">
        <v>250</v>
      </c>
      <c r="AL335" t="s">
        <v>292</v>
      </c>
      <c r="AM335" t="s">
        <v>3254</v>
      </c>
      <c r="AN335" t="s">
        <v>3255</v>
      </c>
      <c r="AO335" t="s">
        <v>3256</v>
      </c>
      <c r="AP335" t="s">
        <v>765</v>
      </c>
      <c r="AQ335" t="s">
        <v>3257</v>
      </c>
      <c r="AR335" t="s">
        <v>3258</v>
      </c>
      <c r="AS335" t="s">
        <v>3259</v>
      </c>
      <c r="AT335" t="s">
        <v>3260</v>
      </c>
      <c r="AU335" t="s">
        <v>335</v>
      </c>
      <c r="AV335" t="s">
        <v>473</v>
      </c>
      <c r="AW335" t="s">
        <v>2694</v>
      </c>
      <c r="AX335" t="s">
        <v>3261</v>
      </c>
      <c r="CR335" t="s">
        <v>374</v>
      </c>
      <c r="CS335" t="s">
        <v>274</v>
      </c>
      <c r="CT335" t="s">
        <v>256</v>
      </c>
      <c r="CU335" t="s">
        <v>292</v>
      </c>
      <c r="CV335" t="s">
        <v>374</v>
      </c>
      <c r="CW335" t="s">
        <v>274</v>
      </c>
      <c r="CX335" t="s">
        <v>299</v>
      </c>
      <c r="CY335" t="s">
        <v>274</v>
      </c>
      <c r="CZ335" t="s">
        <v>299</v>
      </c>
      <c r="DA335" t="s">
        <v>274</v>
      </c>
      <c r="DB335" t="s">
        <v>324</v>
      </c>
      <c r="DC335" t="s">
        <v>324</v>
      </c>
      <c r="EW335">
        <v>10</v>
      </c>
      <c r="EX335" t="s">
        <v>300</v>
      </c>
      <c r="EY335" t="s">
        <v>258</v>
      </c>
      <c r="EZ335" t="s">
        <v>278</v>
      </c>
      <c r="FA335" t="s">
        <v>258</v>
      </c>
      <c r="FB335" t="s">
        <v>1638</v>
      </c>
      <c r="FC335" t="s">
        <v>347</v>
      </c>
      <c r="FD335" t="s">
        <v>278</v>
      </c>
      <c r="FE335" t="s">
        <v>277</v>
      </c>
      <c r="FF335" t="s">
        <v>889</v>
      </c>
      <c r="FG335" t="s">
        <v>889</v>
      </c>
      <c r="FR335" t="s">
        <v>259</v>
      </c>
      <c r="FS335" t="s">
        <v>604</v>
      </c>
      <c r="FT335">
        <v>2</v>
      </c>
      <c r="FU335">
        <v>3</v>
      </c>
      <c r="FV335" t="s">
        <v>578</v>
      </c>
      <c r="FW335">
        <v>5</v>
      </c>
      <c r="FX335" t="s">
        <v>3262</v>
      </c>
      <c r="FY335">
        <v>26</v>
      </c>
      <c r="FZ335" t="s">
        <v>259</v>
      </c>
      <c r="GA335" t="s">
        <v>259</v>
      </c>
      <c r="GL335" t="s">
        <v>259</v>
      </c>
      <c r="GM335" t="s">
        <v>262</v>
      </c>
      <c r="GN335" t="s">
        <v>302</v>
      </c>
      <c r="GO335" t="s">
        <v>302</v>
      </c>
      <c r="GP335" t="s">
        <v>302</v>
      </c>
      <c r="GQ335" t="s">
        <v>302</v>
      </c>
      <c r="GR335" t="s">
        <v>302</v>
      </c>
      <c r="GS335" t="s">
        <v>302</v>
      </c>
      <c r="GT335" t="s">
        <v>259</v>
      </c>
      <c r="GU335" t="s">
        <v>259</v>
      </c>
      <c r="HF335" s="5" t="s">
        <v>708</v>
      </c>
      <c r="HG335" s="5">
        <v>42795</v>
      </c>
      <c r="HH335" t="s">
        <v>788</v>
      </c>
      <c r="HI335" t="s">
        <v>610</v>
      </c>
      <c r="HJ335" t="s">
        <v>429</v>
      </c>
      <c r="HK335" t="s">
        <v>1024</v>
      </c>
      <c r="HL335" t="s">
        <v>329</v>
      </c>
      <c r="HM335" s="5">
        <v>44256</v>
      </c>
      <c r="HN335" t="s">
        <v>852</v>
      </c>
      <c r="HO335" t="s">
        <v>477</v>
      </c>
      <c r="HZ335" t="s">
        <v>765</v>
      </c>
      <c r="IA335" t="s">
        <v>259</v>
      </c>
      <c r="IB335" t="s">
        <v>259</v>
      </c>
      <c r="IC335" t="s">
        <v>3263</v>
      </c>
      <c r="ID335" t="s">
        <v>3259</v>
      </c>
      <c r="IE335" t="s">
        <v>3260</v>
      </c>
      <c r="IF335" t="s">
        <v>335</v>
      </c>
      <c r="IG335" t="s">
        <v>3264</v>
      </c>
      <c r="IH335" t="s">
        <v>2694</v>
      </c>
      <c r="II335" t="s">
        <v>3261</v>
      </c>
    </row>
    <row r="336" spans="1:243" hidden="1" x14ac:dyDescent="0.3">
      <c r="A336">
        <v>246806</v>
      </c>
      <c r="B336" t="s">
        <v>3265</v>
      </c>
      <c r="C336">
        <v>1</v>
      </c>
      <c r="E336" t="s">
        <v>3316</v>
      </c>
      <c r="G336">
        <v>0</v>
      </c>
      <c r="H336">
        <v>0</v>
      </c>
      <c r="I336">
        <v>2013</v>
      </c>
      <c r="J336" s="3">
        <v>52.32</v>
      </c>
      <c r="K336" s="3">
        <v>57.55</v>
      </c>
      <c r="L336">
        <f t="shared" si="119"/>
        <v>1</v>
      </c>
      <c r="M336">
        <v>2014</v>
      </c>
      <c r="N336">
        <f t="shared" si="120"/>
        <v>0</v>
      </c>
      <c r="O336">
        <v>0</v>
      </c>
      <c r="P336">
        <f t="shared" si="121"/>
        <v>2</v>
      </c>
      <c r="Q336">
        <f>COUNTIFS(AT336:CQ336,"=*European Innovation Council*")</f>
        <v>0</v>
      </c>
      <c r="R336">
        <f t="shared" si="122"/>
        <v>2</v>
      </c>
      <c r="S336">
        <f t="shared" si="123"/>
        <v>0</v>
      </c>
      <c r="T336">
        <v>2</v>
      </c>
      <c r="U336">
        <f t="shared" si="124"/>
        <v>0</v>
      </c>
      <c r="V336">
        <f t="shared" si="125"/>
        <v>1</v>
      </c>
      <c r="W336">
        <f t="shared" si="126"/>
        <v>0</v>
      </c>
      <c r="X336">
        <f t="shared" si="127"/>
        <v>0</v>
      </c>
      <c r="Y336">
        <f t="shared" si="128"/>
        <v>2</v>
      </c>
      <c r="Z336">
        <v>2</v>
      </c>
      <c r="AA336">
        <f t="shared" si="129"/>
        <v>1</v>
      </c>
      <c r="AB336">
        <f t="shared" si="130"/>
        <v>0</v>
      </c>
      <c r="AC336">
        <f t="shared" si="131"/>
        <v>1</v>
      </c>
      <c r="AD336">
        <f t="shared" si="132"/>
        <v>0</v>
      </c>
      <c r="AE336">
        <f t="shared" si="133"/>
        <v>0</v>
      </c>
      <c r="AF336">
        <f t="shared" si="134"/>
        <v>0</v>
      </c>
      <c r="AG336">
        <f t="shared" si="135"/>
        <v>0</v>
      </c>
      <c r="AH336">
        <f t="shared" si="136"/>
        <v>1</v>
      </c>
      <c r="AI336" t="s">
        <v>3069</v>
      </c>
      <c r="AJ336" t="s">
        <v>366</v>
      </c>
      <c r="AK336" t="s">
        <v>250</v>
      </c>
      <c r="AM336" t="s">
        <v>935</v>
      </c>
      <c r="AN336" t="s">
        <v>937</v>
      </c>
      <c r="AO336" t="s">
        <v>3266</v>
      </c>
      <c r="AP336" t="s">
        <v>3267</v>
      </c>
      <c r="AQ336" t="s">
        <v>3268</v>
      </c>
      <c r="AR336" t="s">
        <v>335</v>
      </c>
      <c r="AS336" t="s">
        <v>3269</v>
      </c>
      <c r="CR336" t="s">
        <v>299</v>
      </c>
      <c r="CS336" t="s">
        <v>274</v>
      </c>
      <c r="CT336" t="s">
        <v>274</v>
      </c>
      <c r="CU336" t="s">
        <v>374</v>
      </c>
      <c r="CV336" t="s">
        <v>374</v>
      </c>
      <c r="CW336" t="s">
        <v>299</v>
      </c>
      <c r="CX336" t="s">
        <v>324</v>
      </c>
      <c r="EW336">
        <v>4</v>
      </c>
      <c r="EX336" t="s">
        <v>258</v>
      </c>
      <c r="EY336" t="s">
        <v>278</v>
      </c>
      <c r="EZ336" t="s">
        <v>279</v>
      </c>
      <c r="FA336" t="s">
        <v>889</v>
      </c>
      <c r="FR336" t="s">
        <v>562</v>
      </c>
      <c r="FS336" t="s">
        <v>3270</v>
      </c>
      <c r="FT336">
        <v>50</v>
      </c>
      <c r="FU336" t="s">
        <v>259</v>
      </c>
      <c r="GL336" t="s">
        <v>302</v>
      </c>
      <c r="GM336" t="s">
        <v>302</v>
      </c>
      <c r="GN336" t="s">
        <v>302</v>
      </c>
      <c r="GO336" t="s">
        <v>259</v>
      </c>
      <c r="HF336" s="5" t="s">
        <v>3271</v>
      </c>
      <c r="HG336" s="5" t="s">
        <v>2130</v>
      </c>
      <c r="HH336" s="5">
        <v>42795</v>
      </c>
      <c r="HI336" s="5">
        <v>44986</v>
      </c>
      <c r="HZ336" t="s">
        <v>3272</v>
      </c>
      <c r="IA336" t="s">
        <v>335</v>
      </c>
      <c r="IB336" t="s">
        <v>259</v>
      </c>
      <c r="IC336" t="s">
        <v>3269</v>
      </c>
    </row>
    <row r="337" spans="1:238" hidden="1" x14ac:dyDescent="0.3">
      <c r="A337">
        <v>178134</v>
      </c>
      <c r="B337" t="s">
        <v>3273</v>
      </c>
      <c r="D337">
        <v>1</v>
      </c>
      <c r="E337" t="s">
        <v>3312</v>
      </c>
      <c r="F337">
        <v>2</v>
      </c>
      <c r="G337">
        <v>1</v>
      </c>
      <c r="H337">
        <v>1</v>
      </c>
      <c r="I337">
        <v>2014</v>
      </c>
      <c r="J337" s="3">
        <v>5.49</v>
      </c>
      <c r="K337" s="3">
        <v>6.04</v>
      </c>
      <c r="L337">
        <f t="shared" si="119"/>
        <v>2</v>
      </c>
      <c r="M337">
        <v>2016</v>
      </c>
      <c r="N337">
        <f>COUNTIFS(CR337:EV337,"=university")</f>
        <v>0</v>
      </c>
      <c r="O337">
        <v>0</v>
      </c>
      <c r="P337">
        <f>COUNTIFS(CR337:EV337,"=*government**")</f>
        <v>1</v>
      </c>
      <c r="Q337">
        <f>COUNTIFS(AS337:CQ337,"=*European Innovation Council*")</f>
        <v>0</v>
      </c>
      <c r="R337">
        <f>COUNTIF(CR337:EV337,"*angel*")</f>
        <v>0</v>
      </c>
      <c r="S337">
        <f>COUNTIF(CR337:EV337,"*family_office*")</f>
        <v>0</v>
      </c>
      <c r="T337">
        <v>0</v>
      </c>
      <c r="U337">
        <f>COUNTIF(CR337:EV337,"*accelerator*")</f>
        <v>3</v>
      </c>
      <c r="V337">
        <f>COUNTIF(CR337:EV337,"*corporate*")</f>
        <v>2</v>
      </c>
      <c r="W337">
        <f t="shared" si="126"/>
        <v>0</v>
      </c>
      <c r="X337">
        <f>COUNTIF(CR337:EV337,"*crowdfunding*")</f>
        <v>0</v>
      </c>
      <c r="Y337">
        <f>COUNTIF(CR337:EV337,"*venture_capital*")</f>
        <v>0</v>
      </c>
      <c r="Z337">
        <v>0</v>
      </c>
      <c r="AA337">
        <f t="shared" si="129"/>
        <v>1</v>
      </c>
      <c r="AB337">
        <f t="shared" si="130"/>
        <v>1</v>
      </c>
      <c r="AC337">
        <f t="shared" si="131"/>
        <v>0</v>
      </c>
      <c r="AD337">
        <f t="shared" si="132"/>
        <v>0</v>
      </c>
      <c r="AE337">
        <f t="shared" si="133"/>
        <v>0</v>
      </c>
      <c r="AF337">
        <f t="shared" si="134"/>
        <v>0</v>
      </c>
      <c r="AG337">
        <f t="shared" si="135"/>
        <v>0</v>
      </c>
      <c r="AH337">
        <f t="shared" si="136"/>
        <v>1</v>
      </c>
      <c r="AI337" t="s">
        <v>3069</v>
      </c>
      <c r="AJ337" t="s">
        <v>250</v>
      </c>
      <c r="AK337" t="s">
        <v>292</v>
      </c>
      <c r="AM337" t="s">
        <v>673</v>
      </c>
      <c r="AN337" t="s">
        <v>2273</v>
      </c>
      <c r="AO337" t="s">
        <v>498</v>
      </c>
      <c r="AP337" t="s">
        <v>3274</v>
      </c>
      <c r="AQ337" t="s">
        <v>335</v>
      </c>
      <c r="AR337" t="s">
        <v>3275</v>
      </c>
      <c r="CR337" t="s">
        <v>292</v>
      </c>
      <c r="CS337" t="s">
        <v>324</v>
      </c>
      <c r="CT337" t="s">
        <v>292</v>
      </c>
      <c r="CU337" t="s">
        <v>292</v>
      </c>
      <c r="CV337" t="s">
        <v>299</v>
      </c>
      <c r="CW337" t="s">
        <v>324</v>
      </c>
      <c r="EW337">
        <v>5</v>
      </c>
      <c r="EX337" t="s">
        <v>300</v>
      </c>
      <c r="EY337" t="s">
        <v>278</v>
      </c>
      <c r="EZ337" t="s">
        <v>277</v>
      </c>
      <c r="FA337" t="s">
        <v>278</v>
      </c>
      <c r="FB337" t="s">
        <v>889</v>
      </c>
      <c r="FR337" t="s">
        <v>259</v>
      </c>
      <c r="FS337" t="s">
        <v>259</v>
      </c>
      <c r="FT337" t="s">
        <v>452</v>
      </c>
      <c r="FU337" t="s">
        <v>326</v>
      </c>
      <c r="FV337" t="s">
        <v>259</v>
      </c>
      <c r="GL337" t="s">
        <v>259</v>
      </c>
      <c r="GM337" t="s">
        <v>259</v>
      </c>
      <c r="GN337" t="s">
        <v>262</v>
      </c>
      <c r="GO337" t="s">
        <v>302</v>
      </c>
      <c r="GP337" t="s">
        <v>259</v>
      </c>
      <c r="HF337" t="s">
        <v>706</v>
      </c>
      <c r="HG337" s="5">
        <v>42309</v>
      </c>
      <c r="HH337" t="s">
        <v>1413</v>
      </c>
      <c r="HI337" s="5">
        <v>43040</v>
      </c>
      <c r="HJ337" t="s">
        <v>448</v>
      </c>
      <c r="HZ337" t="s">
        <v>498</v>
      </c>
      <c r="IA337" t="s">
        <v>3274</v>
      </c>
      <c r="IB337" t="s">
        <v>259</v>
      </c>
      <c r="IC337" t="s">
        <v>335</v>
      </c>
      <c r="ID337" t="s">
        <v>3275</v>
      </c>
    </row>
    <row r="338" spans="1:238" hidden="1" x14ac:dyDescent="0.3">
      <c r="A338">
        <v>29099</v>
      </c>
      <c r="B338" t="s">
        <v>3276</v>
      </c>
      <c r="D338">
        <v>1</v>
      </c>
      <c r="E338" t="s">
        <v>3307</v>
      </c>
      <c r="F338">
        <v>4</v>
      </c>
      <c r="G338">
        <v>1</v>
      </c>
      <c r="H338">
        <v>0</v>
      </c>
      <c r="I338">
        <v>2013</v>
      </c>
      <c r="J338" s="3">
        <v>22.27</v>
      </c>
      <c r="K338" s="3">
        <v>24.5</v>
      </c>
      <c r="L338">
        <f t="shared" si="119"/>
        <v>2</v>
      </c>
      <c r="M338">
        <v>2015</v>
      </c>
      <c r="N338">
        <f t="shared" si="120"/>
        <v>0</v>
      </c>
      <c r="O338">
        <v>0</v>
      </c>
      <c r="P338">
        <f t="shared" si="121"/>
        <v>0</v>
      </c>
      <c r="Q338">
        <f t="shared" si="137"/>
        <v>0</v>
      </c>
      <c r="R338">
        <f t="shared" si="122"/>
        <v>2</v>
      </c>
      <c r="S338">
        <f t="shared" si="123"/>
        <v>0</v>
      </c>
      <c r="T338">
        <v>2</v>
      </c>
      <c r="U338">
        <f t="shared" si="124"/>
        <v>0</v>
      </c>
      <c r="V338">
        <f t="shared" si="125"/>
        <v>4</v>
      </c>
      <c r="W338">
        <f t="shared" si="126"/>
        <v>0</v>
      </c>
      <c r="X338">
        <f t="shared" si="127"/>
        <v>0</v>
      </c>
      <c r="Y338">
        <f t="shared" si="128"/>
        <v>8</v>
      </c>
      <c r="Z338">
        <v>9</v>
      </c>
      <c r="AA338">
        <f t="shared" si="129"/>
        <v>1</v>
      </c>
      <c r="AB338">
        <f t="shared" si="130"/>
        <v>0</v>
      </c>
      <c r="AC338">
        <f t="shared" si="131"/>
        <v>1</v>
      </c>
      <c r="AD338">
        <f t="shared" si="132"/>
        <v>0</v>
      </c>
      <c r="AE338">
        <f t="shared" si="133"/>
        <v>0</v>
      </c>
      <c r="AF338">
        <f t="shared" si="134"/>
        <v>0</v>
      </c>
      <c r="AG338">
        <f t="shared" si="135"/>
        <v>0</v>
      </c>
      <c r="AH338">
        <f t="shared" si="136"/>
        <v>1</v>
      </c>
      <c r="AI338" t="s">
        <v>3069</v>
      </c>
      <c r="AJ338" t="s">
        <v>366</v>
      </c>
      <c r="AK338" t="s">
        <v>250</v>
      </c>
      <c r="AM338" t="s">
        <v>3277</v>
      </c>
      <c r="AN338" t="s">
        <v>3278</v>
      </c>
      <c r="AO338" t="s">
        <v>965</v>
      </c>
      <c r="AP338" t="s">
        <v>3279</v>
      </c>
      <c r="AQ338" t="s">
        <v>3280</v>
      </c>
      <c r="AR338" t="s">
        <v>3281</v>
      </c>
      <c r="AS338" t="s">
        <v>1915</v>
      </c>
      <c r="AT338" t="s">
        <v>3282</v>
      </c>
      <c r="AU338" t="s">
        <v>3283</v>
      </c>
      <c r="AV338" t="s">
        <v>1937</v>
      </c>
      <c r="AW338" t="s">
        <v>3284</v>
      </c>
      <c r="AX338" t="s">
        <v>3285</v>
      </c>
      <c r="AY338" t="s">
        <v>3286</v>
      </c>
      <c r="AZ338" t="s">
        <v>3242</v>
      </c>
      <c r="CR338" t="s">
        <v>274</v>
      </c>
      <c r="CS338" t="s">
        <v>274</v>
      </c>
      <c r="CT338" t="s">
        <v>374</v>
      </c>
      <c r="CU338" t="s">
        <v>274</v>
      </c>
      <c r="CV338" t="s">
        <v>274</v>
      </c>
      <c r="CW338" t="s">
        <v>274</v>
      </c>
      <c r="CX338" t="s">
        <v>274</v>
      </c>
      <c r="CY338" t="s">
        <v>274</v>
      </c>
      <c r="CZ338" t="s">
        <v>374</v>
      </c>
      <c r="DA338" t="s">
        <v>274</v>
      </c>
      <c r="DB338" t="s">
        <v>323</v>
      </c>
      <c r="DC338" t="s">
        <v>324</v>
      </c>
      <c r="DD338" t="s">
        <v>323</v>
      </c>
      <c r="DE338" t="s">
        <v>324</v>
      </c>
      <c r="EW338">
        <v>4</v>
      </c>
      <c r="EX338" t="s">
        <v>258</v>
      </c>
      <c r="EY338" t="s">
        <v>347</v>
      </c>
      <c r="EZ338" t="s">
        <v>348</v>
      </c>
      <c r="FA338" t="s">
        <v>889</v>
      </c>
      <c r="FR338" t="s">
        <v>261</v>
      </c>
      <c r="FS338">
        <v>8</v>
      </c>
      <c r="FT338">
        <v>15</v>
      </c>
      <c r="FU338" t="s">
        <v>259</v>
      </c>
      <c r="GL338" t="s">
        <v>262</v>
      </c>
      <c r="GM338" t="s">
        <v>262</v>
      </c>
      <c r="GN338" t="s">
        <v>262</v>
      </c>
      <c r="GO338" t="s">
        <v>259</v>
      </c>
      <c r="HF338" t="s">
        <v>515</v>
      </c>
      <c r="HG338" s="5">
        <v>42401</v>
      </c>
      <c r="HH338" s="5">
        <v>43191</v>
      </c>
      <c r="HI338" t="s">
        <v>359</v>
      </c>
      <c r="HZ338" t="s">
        <v>3287</v>
      </c>
      <c r="IA338" t="s">
        <v>3288</v>
      </c>
      <c r="IB338" t="s">
        <v>3289</v>
      </c>
      <c r="IC338" t="s">
        <v>3242</v>
      </c>
    </row>
    <row r="339" spans="1:238" hidden="1" x14ac:dyDescent="0.3">
      <c r="A339">
        <v>25084</v>
      </c>
      <c r="B339" t="s">
        <v>3290</v>
      </c>
      <c r="C339">
        <v>1</v>
      </c>
      <c r="E339" t="s">
        <v>3314</v>
      </c>
      <c r="F339">
        <v>3</v>
      </c>
      <c r="G339">
        <v>3</v>
      </c>
      <c r="H339">
        <v>0</v>
      </c>
      <c r="I339">
        <v>2013</v>
      </c>
      <c r="J339" s="3">
        <v>26.82</v>
      </c>
      <c r="K339" s="3">
        <v>29.5</v>
      </c>
      <c r="L339">
        <f t="shared" si="119"/>
        <v>1</v>
      </c>
      <c r="M339">
        <v>2014</v>
      </c>
      <c r="N339">
        <f>COUNTIFS(CR339:EV339,"=university")</f>
        <v>0</v>
      </c>
      <c r="O339">
        <v>0</v>
      </c>
      <c r="P339">
        <f>COUNTIFS(CR339:EV339,"=*government**")</f>
        <v>0</v>
      </c>
      <c r="Q339">
        <f t="shared" si="137"/>
        <v>0</v>
      </c>
      <c r="R339">
        <f>COUNTIF(CR339:EV339,"*angel*")</f>
        <v>1</v>
      </c>
      <c r="S339">
        <f>COUNTIF(CR339:EV339,"*family_office*")</f>
        <v>0</v>
      </c>
      <c r="T339">
        <v>1</v>
      </c>
      <c r="U339">
        <f>COUNTIF(CR339:EV339,"*accelerator*")</f>
        <v>0</v>
      </c>
      <c r="V339">
        <f>COUNTIF(CR339:EV339,"*corporate*")</f>
        <v>2</v>
      </c>
      <c r="W339">
        <f t="shared" si="126"/>
        <v>1</v>
      </c>
      <c r="X339">
        <f>COUNTIF(CR339:EV339,"*crowdfunding*")</f>
        <v>0</v>
      </c>
      <c r="Y339">
        <f>COUNTIF(CR339:EV339,"*venture_capital*")</f>
        <v>4</v>
      </c>
      <c r="Z339">
        <v>4</v>
      </c>
      <c r="AA339">
        <f t="shared" si="129"/>
        <v>1</v>
      </c>
      <c r="AB339">
        <f t="shared" si="130"/>
        <v>1</v>
      </c>
      <c r="AC339">
        <f t="shared" si="131"/>
        <v>1</v>
      </c>
      <c r="AD339">
        <f t="shared" si="132"/>
        <v>0</v>
      </c>
      <c r="AE339">
        <f t="shared" si="133"/>
        <v>0</v>
      </c>
      <c r="AF339">
        <f t="shared" si="134"/>
        <v>0</v>
      </c>
      <c r="AG339">
        <f t="shared" si="135"/>
        <v>0</v>
      </c>
      <c r="AH339">
        <f t="shared" si="136"/>
        <v>1</v>
      </c>
      <c r="AI339" t="s">
        <v>3069</v>
      </c>
      <c r="AJ339" t="s">
        <v>366</v>
      </c>
      <c r="AK339" t="s">
        <v>250</v>
      </c>
      <c r="AL339" t="s">
        <v>292</v>
      </c>
      <c r="AM339" t="s">
        <v>3291</v>
      </c>
      <c r="AN339" t="s">
        <v>1545</v>
      </c>
      <c r="AO339" t="s">
        <v>2256</v>
      </c>
      <c r="AP339" t="s">
        <v>3292</v>
      </c>
      <c r="AQ339" t="s">
        <v>3293</v>
      </c>
      <c r="AR339" t="s">
        <v>1759</v>
      </c>
      <c r="AS339" t="s">
        <v>3294</v>
      </c>
      <c r="AT339" t="s">
        <v>3295</v>
      </c>
      <c r="AU339" t="s">
        <v>3296</v>
      </c>
      <c r="CR339" t="s">
        <v>3297</v>
      </c>
      <c r="CS339" t="s">
        <v>274</v>
      </c>
      <c r="CT339" t="s">
        <v>256</v>
      </c>
      <c r="CU339" t="s">
        <v>274</v>
      </c>
      <c r="CV339" t="s">
        <v>374</v>
      </c>
      <c r="CW339" t="s">
        <v>274</v>
      </c>
      <c r="CX339" t="s">
        <v>274</v>
      </c>
      <c r="CY339" t="s">
        <v>323</v>
      </c>
      <c r="CZ339" t="s">
        <v>324</v>
      </c>
      <c r="EW339">
        <v>5</v>
      </c>
      <c r="EX339" t="s">
        <v>258</v>
      </c>
      <c r="EY339" t="s">
        <v>347</v>
      </c>
      <c r="EZ339" t="s">
        <v>348</v>
      </c>
      <c r="FA339" t="s">
        <v>700</v>
      </c>
      <c r="FB339" t="s">
        <v>889</v>
      </c>
      <c r="FR339" t="s">
        <v>259</v>
      </c>
      <c r="FS339" t="s">
        <v>452</v>
      </c>
      <c r="FT339">
        <v>7</v>
      </c>
      <c r="FU339">
        <v>18</v>
      </c>
      <c r="FV339">
        <v>280</v>
      </c>
      <c r="GL339" t="s">
        <v>259</v>
      </c>
      <c r="GM339" t="s">
        <v>262</v>
      </c>
      <c r="GN339" t="s">
        <v>262</v>
      </c>
      <c r="GO339" t="s">
        <v>262</v>
      </c>
      <c r="GP339" t="s">
        <v>262</v>
      </c>
      <c r="HF339" t="s">
        <v>3298</v>
      </c>
      <c r="HG339" s="5" t="s">
        <v>2119</v>
      </c>
      <c r="HH339" t="s">
        <v>426</v>
      </c>
      <c r="HI339" s="5">
        <v>43525</v>
      </c>
      <c r="HJ339" t="s">
        <v>360</v>
      </c>
      <c r="HZ339" t="s">
        <v>3299</v>
      </c>
      <c r="IA339" t="s">
        <v>3300</v>
      </c>
      <c r="IB339" t="s">
        <v>3301</v>
      </c>
      <c r="IC339" t="s">
        <v>3302</v>
      </c>
      <c r="ID339" t="s">
        <v>3296</v>
      </c>
    </row>
    <row r="342" spans="1:238" x14ac:dyDescent="0.3">
      <c r="EX342">
        <f>COUNTIF(EX2:FQ339,"series c")</f>
        <v>23</v>
      </c>
    </row>
  </sheetData>
  <autoFilter ref="A1:IS339" xr:uid="{17DB17F8-B382-374F-A8E0-B92EF5177833}">
    <filterColumn colId="153">
      <filters>
        <filter val="SPINOUT"/>
      </filters>
    </filterColumn>
  </autoFilter>
  <phoneticPr fontId="3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FED18-C91A-45E2-A280-248A7C10423F}">
  <dimension ref="A1:K141"/>
  <sheetViews>
    <sheetView workbookViewId="0">
      <selection activeCell="A2" sqref="A2"/>
    </sheetView>
  </sheetViews>
  <sheetFormatPr defaultRowHeight="14.4" x14ac:dyDescent="0.3"/>
  <cols>
    <col min="1" max="1" width="15.44140625" customWidth="1"/>
    <col min="8" max="8" width="12.5546875" customWidth="1"/>
  </cols>
  <sheetData>
    <row r="1" spans="1:11" x14ac:dyDescent="0.3">
      <c r="A1" t="s">
        <v>306</v>
      </c>
      <c r="B1" t="s">
        <v>252</v>
      </c>
      <c r="C1" t="s">
        <v>266</v>
      </c>
      <c r="D1" t="s">
        <v>333</v>
      </c>
      <c r="E1" t="s">
        <v>317</v>
      </c>
      <c r="F1" t="s">
        <v>259</v>
      </c>
      <c r="G1" t="s">
        <v>317</v>
      </c>
      <c r="H1" t="s">
        <v>1016</v>
      </c>
      <c r="I1" t="s">
        <v>633</v>
      </c>
      <c r="J1" t="s">
        <v>635</v>
      </c>
      <c r="K1" s="8" t="s">
        <v>1144</v>
      </c>
    </row>
    <row r="2" spans="1:11" x14ac:dyDescent="0.3">
      <c r="A2" s="8" t="s">
        <v>391</v>
      </c>
      <c r="B2" t="s">
        <v>317</v>
      </c>
      <c r="C2" t="s">
        <v>306</v>
      </c>
      <c r="D2" t="s">
        <v>371</v>
      </c>
      <c r="E2" t="s">
        <v>512</v>
      </c>
      <c r="F2" t="s">
        <v>415</v>
      </c>
      <c r="G2" t="s">
        <v>259</v>
      </c>
      <c r="H2" t="s">
        <v>581</v>
      </c>
      <c r="I2" t="s">
        <v>973</v>
      </c>
      <c r="J2" t="s">
        <v>908</v>
      </c>
      <c r="K2" t="s">
        <v>2844</v>
      </c>
    </row>
    <row r="3" spans="1:11" x14ac:dyDescent="0.3">
      <c r="A3" t="s">
        <v>467</v>
      </c>
      <c r="B3" s="8" t="s">
        <v>380</v>
      </c>
      <c r="C3" t="s">
        <v>370</v>
      </c>
      <c r="D3" s="8" t="s">
        <v>380</v>
      </c>
      <c r="E3" t="s">
        <v>583</v>
      </c>
      <c r="F3" t="s">
        <v>517</v>
      </c>
      <c r="G3" t="s">
        <v>642</v>
      </c>
      <c r="H3" t="s">
        <v>1501</v>
      </c>
      <c r="I3" t="s">
        <v>2584</v>
      </c>
      <c r="J3" t="s">
        <v>259</v>
      </c>
    </row>
    <row r="4" spans="1:11" x14ac:dyDescent="0.3">
      <c r="A4" s="8" t="s">
        <v>508</v>
      </c>
      <c r="B4" t="s">
        <v>394</v>
      </c>
      <c r="C4" t="s">
        <v>413</v>
      </c>
      <c r="D4" t="s">
        <v>414</v>
      </c>
      <c r="E4" t="s">
        <v>711</v>
      </c>
      <c r="F4" t="s">
        <v>633</v>
      </c>
      <c r="G4" t="s">
        <v>742</v>
      </c>
      <c r="H4" t="s">
        <v>1892</v>
      </c>
      <c r="I4" t="s">
        <v>2727</v>
      </c>
      <c r="J4" s="8" t="s">
        <v>1942</v>
      </c>
    </row>
    <row r="5" spans="1:11" x14ac:dyDescent="0.3">
      <c r="A5" t="s">
        <v>520</v>
      </c>
      <c r="B5" t="s">
        <v>419</v>
      </c>
      <c r="C5" t="s">
        <v>420</v>
      </c>
      <c r="D5" t="s">
        <v>394</v>
      </c>
      <c r="E5" t="s">
        <v>259</v>
      </c>
      <c r="F5" t="s">
        <v>259</v>
      </c>
      <c r="G5" t="s">
        <v>259</v>
      </c>
      <c r="H5" t="s">
        <v>2270</v>
      </c>
      <c r="I5" t="s">
        <v>2880</v>
      </c>
      <c r="J5" t="s">
        <v>2310</v>
      </c>
    </row>
    <row r="6" spans="1:11" x14ac:dyDescent="0.3">
      <c r="A6" t="s">
        <v>531</v>
      </c>
      <c r="B6" t="s">
        <v>441</v>
      </c>
      <c r="C6" t="s">
        <v>259</v>
      </c>
      <c r="D6" t="s">
        <v>512</v>
      </c>
      <c r="E6" t="s">
        <v>259</v>
      </c>
      <c r="F6" t="s">
        <v>826</v>
      </c>
      <c r="G6" t="s">
        <v>942</v>
      </c>
      <c r="H6" t="s">
        <v>2582</v>
      </c>
      <c r="J6" t="s">
        <v>582</v>
      </c>
    </row>
    <row r="7" spans="1:11" x14ac:dyDescent="0.3">
      <c r="A7" t="s">
        <v>579</v>
      </c>
      <c r="B7" t="s">
        <v>488</v>
      </c>
      <c r="C7" t="s">
        <v>583</v>
      </c>
      <c r="D7" t="s">
        <v>259</v>
      </c>
      <c r="E7" t="s">
        <v>790</v>
      </c>
      <c r="F7" t="s">
        <v>996</v>
      </c>
      <c r="G7" t="s">
        <v>1016</v>
      </c>
      <c r="H7" t="s">
        <v>2638</v>
      </c>
      <c r="J7" t="s">
        <v>3147</v>
      </c>
    </row>
    <row r="8" spans="1:11" x14ac:dyDescent="0.3">
      <c r="A8" t="s">
        <v>625</v>
      </c>
      <c r="B8" t="s">
        <v>419</v>
      </c>
      <c r="C8" t="s">
        <v>259</v>
      </c>
      <c r="D8" t="s">
        <v>259</v>
      </c>
      <c r="E8" t="s">
        <v>821</v>
      </c>
      <c r="F8" t="s">
        <v>1025</v>
      </c>
      <c r="G8" s="11" t="s">
        <v>1051</v>
      </c>
      <c r="H8" t="s">
        <v>272</v>
      </c>
    </row>
    <row r="9" spans="1:11" x14ac:dyDescent="0.3">
      <c r="A9" t="s">
        <v>259</v>
      </c>
      <c r="B9" t="s">
        <v>577</v>
      </c>
      <c r="C9" t="s">
        <v>259</v>
      </c>
      <c r="D9" t="s">
        <v>259</v>
      </c>
      <c r="E9" t="s">
        <v>873</v>
      </c>
      <c r="F9" t="s">
        <v>1106</v>
      </c>
      <c r="G9" t="s">
        <v>1111</v>
      </c>
      <c r="H9" t="s">
        <v>1022</v>
      </c>
    </row>
    <row r="10" spans="1:11" x14ac:dyDescent="0.3">
      <c r="A10" t="s">
        <v>660</v>
      </c>
      <c r="B10" t="s">
        <v>626</v>
      </c>
      <c r="C10" t="s">
        <v>489</v>
      </c>
      <c r="D10" t="s">
        <v>789</v>
      </c>
      <c r="E10" t="s">
        <v>848</v>
      </c>
      <c r="F10" t="s">
        <v>1151</v>
      </c>
      <c r="G10" t="s">
        <v>344</v>
      </c>
    </row>
    <row r="11" spans="1:11" x14ac:dyDescent="0.3">
      <c r="A11" t="s">
        <v>683</v>
      </c>
      <c r="B11" t="s">
        <v>656</v>
      </c>
      <c r="C11" t="s">
        <v>796</v>
      </c>
      <c r="D11" t="s">
        <v>808</v>
      </c>
      <c r="E11" t="s">
        <v>938</v>
      </c>
      <c r="F11" t="s">
        <v>259</v>
      </c>
      <c r="G11" t="s">
        <v>1256</v>
      </c>
    </row>
    <row r="12" spans="1:11" x14ac:dyDescent="0.3">
      <c r="A12" t="s">
        <v>259</v>
      </c>
      <c r="B12" t="s">
        <v>394</v>
      </c>
      <c r="C12" t="s">
        <v>807</v>
      </c>
      <c r="D12" t="s">
        <v>821</v>
      </c>
      <c r="E12" s="11" t="s">
        <v>1057</v>
      </c>
      <c r="F12" t="s">
        <v>1469</v>
      </c>
      <c r="G12" t="s">
        <v>259</v>
      </c>
    </row>
    <row r="13" spans="1:11" x14ac:dyDescent="0.3">
      <c r="A13" t="s">
        <v>259</v>
      </c>
      <c r="B13" t="s">
        <v>731</v>
      </c>
      <c r="C13" t="s">
        <v>829</v>
      </c>
      <c r="D13" t="s">
        <v>872</v>
      </c>
      <c r="E13" t="s">
        <v>1111</v>
      </c>
      <c r="F13" t="s">
        <v>1500</v>
      </c>
      <c r="G13" t="s">
        <v>1469</v>
      </c>
    </row>
    <row r="14" spans="1:11" x14ac:dyDescent="0.3">
      <c r="A14" t="s">
        <v>794</v>
      </c>
      <c r="B14" t="s">
        <v>259</v>
      </c>
      <c r="C14" t="s">
        <v>853</v>
      </c>
      <c r="D14" t="s">
        <v>885</v>
      </c>
      <c r="E14" t="s">
        <v>1241</v>
      </c>
      <c r="F14" t="s">
        <v>1908</v>
      </c>
      <c r="G14" t="s">
        <v>1501</v>
      </c>
    </row>
    <row r="15" spans="1:11" x14ac:dyDescent="0.3">
      <c r="A15" t="s">
        <v>812</v>
      </c>
      <c r="B15" t="s">
        <v>629</v>
      </c>
      <c r="C15" t="s">
        <v>871</v>
      </c>
      <c r="D15" t="s">
        <v>893</v>
      </c>
      <c r="E15" t="s">
        <v>1324</v>
      </c>
      <c r="F15" t="s">
        <v>2070</v>
      </c>
      <c r="G15" t="s">
        <v>1892</v>
      </c>
    </row>
    <row r="16" spans="1:11" x14ac:dyDescent="0.3">
      <c r="A16" t="s">
        <v>821</v>
      </c>
      <c r="B16" t="s">
        <v>259</v>
      </c>
      <c r="C16" t="s">
        <v>885</v>
      </c>
      <c r="D16" t="s">
        <v>583</v>
      </c>
      <c r="E16" t="s">
        <v>1535</v>
      </c>
      <c r="F16" t="s">
        <v>2239</v>
      </c>
      <c r="G16" t="s">
        <v>2261</v>
      </c>
    </row>
    <row r="17" spans="1:7" x14ac:dyDescent="0.3">
      <c r="A17" t="s">
        <v>857</v>
      </c>
      <c r="B17" t="s">
        <v>941</v>
      </c>
      <c r="C17" t="s">
        <v>396</v>
      </c>
      <c r="D17" t="s">
        <v>1037</v>
      </c>
      <c r="E17" t="s">
        <v>1678</v>
      </c>
      <c r="F17" t="s">
        <v>2629</v>
      </c>
      <c r="G17" t="s">
        <v>2270</v>
      </c>
    </row>
    <row r="18" spans="1:7" x14ac:dyDescent="0.3">
      <c r="A18" t="s">
        <v>914</v>
      </c>
      <c r="B18" t="s">
        <v>953</v>
      </c>
      <c r="C18" t="s">
        <v>942</v>
      </c>
      <c r="D18" t="s">
        <v>1143</v>
      </c>
      <c r="E18" t="s">
        <v>1780</v>
      </c>
      <c r="F18" t="s">
        <v>2703</v>
      </c>
      <c r="G18" t="s">
        <v>2582</v>
      </c>
    </row>
    <row r="19" spans="1:7" x14ac:dyDescent="0.3">
      <c r="A19" t="s">
        <v>259</v>
      </c>
      <c r="B19" t="s">
        <v>259</v>
      </c>
      <c r="C19" t="s">
        <v>936</v>
      </c>
      <c r="D19" t="s">
        <v>1157</v>
      </c>
      <c r="E19" t="s">
        <v>2098</v>
      </c>
      <c r="F19" t="s">
        <v>2749</v>
      </c>
      <c r="G19" t="s">
        <v>2599</v>
      </c>
    </row>
    <row r="20" spans="1:7" x14ac:dyDescent="0.3">
      <c r="A20" t="s">
        <v>259</v>
      </c>
      <c r="B20" t="s">
        <v>980</v>
      </c>
      <c r="C20" t="s">
        <v>259</v>
      </c>
      <c r="D20" t="s">
        <v>259</v>
      </c>
      <c r="E20" t="s">
        <v>2108</v>
      </c>
      <c r="F20" t="s">
        <v>2772</v>
      </c>
      <c r="G20" t="s">
        <v>259</v>
      </c>
    </row>
    <row r="21" spans="1:7" x14ac:dyDescent="0.3">
      <c r="A21" t="s">
        <v>259</v>
      </c>
      <c r="B21" t="s">
        <v>986</v>
      </c>
      <c r="C21" t="s">
        <v>1037</v>
      </c>
      <c r="D21" t="s">
        <v>1531</v>
      </c>
      <c r="E21" t="s">
        <v>259</v>
      </c>
      <c r="F21" t="s">
        <v>2859</v>
      </c>
      <c r="G21" t="s">
        <v>2704</v>
      </c>
    </row>
    <row r="22" spans="1:7" x14ac:dyDescent="0.3">
      <c r="A22" t="s">
        <v>983</v>
      </c>
      <c r="B22" s="8" t="s">
        <v>989</v>
      </c>
      <c r="C22" s="11" t="s">
        <v>792</v>
      </c>
      <c r="D22" t="s">
        <v>259</v>
      </c>
      <c r="E22" t="s">
        <v>2447</v>
      </c>
      <c r="F22" t="s">
        <v>259</v>
      </c>
      <c r="G22" t="s">
        <v>2778</v>
      </c>
    </row>
    <row r="23" spans="1:7" x14ac:dyDescent="0.3">
      <c r="A23" t="s">
        <v>935</v>
      </c>
      <c r="B23" t="s">
        <v>1015</v>
      </c>
      <c r="C23" t="s">
        <v>1089</v>
      </c>
      <c r="D23" t="s">
        <v>633</v>
      </c>
      <c r="E23" t="s">
        <v>2462</v>
      </c>
      <c r="F23" t="s">
        <v>3114</v>
      </c>
      <c r="G23" t="s">
        <v>583</v>
      </c>
    </row>
    <row r="24" spans="1:7" x14ac:dyDescent="0.3">
      <c r="A24" t="s">
        <v>998</v>
      </c>
      <c r="B24" s="11" t="s">
        <v>1047</v>
      </c>
      <c r="C24" t="s">
        <v>1106</v>
      </c>
      <c r="D24" t="s">
        <v>899</v>
      </c>
      <c r="E24" t="s">
        <v>2503</v>
      </c>
      <c r="F24" t="s">
        <v>259</v>
      </c>
    </row>
    <row r="25" spans="1:7" x14ac:dyDescent="0.3">
      <c r="A25" t="s">
        <v>1029</v>
      </c>
      <c r="B25" t="s">
        <v>1088</v>
      </c>
      <c r="C25" t="s">
        <v>259</v>
      </c>
      <c r="D25" t="s">
        <v>1873</v>
      </c>
      <c r="E25" t="s">
        <v>582</v>
      </c>
    </row>
    <row r="26" spans="1:7" x14ac:dyDescent="0.3">
      <c r="A26" s="11" t="s">
        <v>1046</v>
      </c>
      <c r="B26" t="s">
        <v>1093</v>
      </c>
      <c r="C26" t="s">
        <v>583</v>
      </c>
      <c r="D26" t="s">
        <v>1891</v>
      </c>
      <c r="E26" t="s">
        <v>2625</v>
      </c>
    </row>
    <row r="27" spans="1:7" x14ac:dyDescent="0.3">
      <c r="A27" t="s">
        <v>1087</v>
      </c>
      <c r="B27" t="s">
        <v>259</v>
      </c>
      <c r="C27" t="s">
        <v>1203</v>
      </c>
      <c r="D27" t="s">
        <v>1897</v>
      </c>
      <c r="E27" s="8" t="s">
        <v>2631</v>
      </c>
    </row>
    <row r="28" spans="1:7" x14ac:dyDescent="0.3">
      <c r="A28" t="s">
        <v>1093</v>
      </c>
      <c r="B28" t="s">
        <v>1169</v>
      </c>
      <c r="C28" t="s">
        <v>1207</v>
      </c>
      <c r="D28" t="s">
        <v>2107</v>
      </c>
      <c r="E28" t="s">
        <v>1324</v>
      </c>
    </row>
    <row r="29" spans="1:7" x14ac:dyDescent="0.3">
      <c r="A29" t="s">
        <v>1128</v>
      </c>
      <c r="B29" t="s">
        <v>259</v>
      </c>
      <c r="C29" t="s">
        <v>1301</v>
      </c>
      <c r="D29" t="s">
        <v>1050</v>
      </c>
      <c r="E29" t="s">
        <v>2759</v>
      </c>
    </row>
    <row r="30" spans="1:7" x14ac:dyDescent="0.3">
      <c r="A30" t="s">
        <v>1074</v>
      </c>
      <c r="B30" t="s">
        <v>259</v>
      </c>
      <c r="C30" t="s">
        <v>1323</v>
      </c>
      <c r="D30" t="s">
        <v>259</v>
      </c>
      <c r="E30" t="s">
        <v>2771</v>
      </c>
    </row>
    <row r="31" spans="1:7" x14ac:dyDescent="0.3">
      <c r="A31" t="s">
        <v>259</v>
      </c>
      <c r="B31" t="s">
        <v>1286</v>
      </c>
      <c r="C31" t="s">
        <v>1343</v>
      </c>
      <c r="D31" t="s">
        <v>2253</v>
      </c>
      <c r="E31" t="s">
        <v>2813</v>
      </c>
    </row>
    <row r="32" spans="1:7" x14ac:dyDescent="0.3">
      <c r="A32" t="s">
        <v>1271</v>
      </c>
      <c r="B32" t="s">
        <v>259</v>
      </c>
      <c r="C32" t="s">
        <v>259</v>
      </c>
      <c r="D32" t="s">
        <v>1283</v>
      </c>
      <c r="E32" t="s">
        <v>582</v>
      </c>
    </row>
    <row r="33" spans="1:5" x14ac:dyDescent="0.3">
      <c r="A33" t="s">
        <v>1300</v>
      </c>
      <c r="B33" t="s">
        <v>1337</v>
      </c>
      <c r="C33" t="s">
        <v>259</v>
      </c>
      <c r="D33" t="s">
        <v>2303</v>
      </c>
      <c r="E33" t="s">
        <v>2858</v>
      </c>
    </row>
    <row r="34" spans="1:5" x14ac:dyDescent="0.3">
      <c r="A34" t="s">
        <v>259</v>
      </c>
      <c r="B34" t="s">
        <v>1356</v>
      </c>
      <c r="C34" t="s">
        <v>582</v>
      </c>
      <c r="D34" t="s">
        <v>2383</v>
      </c>
      <c r="E34" t="s">
        <v>3011</v>
      </c>
    </row>
    <row r="35" spans="1:5" x14ac:dyDescent="0.3">
      <c r="A35" t="s">
        <v>259</v>
      </c>
      <c r="B35" t="s">
        <v>1365</v>
      </c>
      <c r="C35" t="s">
        <v>259</v>
      </c>
      <c r="D35" t="s">
        <v>2431</v>
      </c>
      <c r="E35" t="s">
        <v>3067</v>
      </c>
    </row>
    <row r="36" spans="1:5" x14ac:dyDescent="0.3">
      <c r="A36" t="s">
        <v>259</v>
      </c>
      <c r="B36" t="s">
        <v>1390</v>
      </c>
      <c r="C36" t="s">
        <v>1578</v>
      </c>
      <c r="D36" t="s">
        <v>2442</v>
      </c>
      <c r="E36" t="s">
        <v>3153</v>
      </c>
    </row>
    <row r="37" spans="1:5" x14ac:dyDescent="0.3">
      <c r="A37" t="s">
        <v>1539</v>
      </c>
      <c r="B37" t="s">
        <v>1348</v>
      </c>
      <c r="C37" t="s">
        <v>1588</v>
      </c>
      <c r="D37" t="s">
        <v>2455</v>
      </c>
      <c r="E37" t="s">
        <v>3180</v>
      </c>
    </row>
    <row r="38" spans="1:5" x14ac:dyDescent="0.3">
      <c r="A38" t="s">
        <v>259</v>
      </c>
      <c r="B38" t="s">
        <v>1403</v>
      </c>
      <c r="C38" t="s">
        <v>1612</v>
      </c>
      <c r="D38" t="s">
        <v>457</v>
      </c>
    </row>
    <row r="39" spans="1:5" x14ac:dyDescent="0.3">
      <c r="A39" t="s">
        <v>259</v>
      </c>
      <c r="B39" t="s">
        <v>1475</v>
      </c>
      <c r="C39" t="s">
        <v>1663</v>
      </c>
      <c r="D39" t="s">
        <v>2502</v>
      </c>
    </row>
    <row r="40" spans="1:5" x14ac:dyDescent="0.3">
      <c r="A40" t="s">
        <v>259</v>
      </c>
      <c r="B40" t="s">
        <v>1489</v>
      </c>
      <c r="C40" t="s">
        <v>394</v>
      </c>
      <c r="D40" t="s">
        <v>2608</v>
      </c>
    </row>
    <row r="41" spans="1:5" x14ac:dyDescent="0.3">
      <c r="A41" t="s">
        <v>259</v>
      </c>
      <c r="B41" t="s">
        <v>1520</v>
      </c>
      <c r="C41" t="s">
        <v>1740</v>
      </c>
      <c r="D41" t="s">
        <v>2628</v>
      </c>
    </row>
    <row r="42" spans="1:5" x14ac:dyDescent="0.3">
      <c r="A42" t="s">
        <v>259</v>
      </c>
      <c r="B42" t="s">
        <v>1528</v>
      </c>
      <c r="C42" t="s">
        <v>1532</v>
      </c>
      <c r="D42" t="s">
        <v>792</v>
      </c>
    </row>
    <row r="43" spans="1:5" x14ac:dyDescent="0.3">
      <c r="A43" t="s">
        <v>1684</v>
      </c>
      <c r="B43" t="s">
        <v>1553</v>
      </c>
      <c r="C43" t="s">
        <v>1866</v>
      </c>
      <c r="D43" t="s">
        <v>2697</v>
      </c>
    </row>
    <row r="44" spans="1:5" x14ac:dyDescent="0.3">
      <c r="A44" t="s">
        <v>1707</v>
      </c>
      <c r="B44" t="s">
        <v>1577</v>
      </c>
      <c r="C44" t="s">
        <v>1890</v>
      </c>
      <c r="D44" t="s">
        <v>2726</v>
      </c>
    </row>
    <row r="45" spans="1:5" x14ac:dyDescent="0.3">
      <c r="A45" t="s">
        <v>1713</v>
      </c>
      <c r="B45" t="s">
        <v>1588</v>
      </c>
      <c r="C45" t="s">
        <v>1934</v>
      </c>
      <c r="D45" t="s">
        <v>2739</v>
      </c>
    </row>
    <row r="46" spans="1:5" x14ac:dyDescent="0.3">
      <c r="A46" t="s">
        <v>1726</v>
      </c>
      <c r="B46" t="s">
        <v>633</v>
      </c>
      <c r="C46" t="s">
        <v>1986</v>
      </c>
      <c r="D46" t="s">
        <v>1292</v>
      </c>
    </row>
    <row r="47" spans="1:5" x14ac:dyDescent="0.3">
      <c r="A47" t="s">
        <v>259</v>
      </c>
      <c r="B47" t="s">
        <v>1625</v>
      </c>
      <c r="C47" t="s">
        <v>1219</v>
      </c>
      <c r="D47" t="s">
        <v>2759</v>
      </c>
    </row>
    <row r="48" spans="1:5" x14ac:dyDescent="0.3">
      <c r="A48" t="s">
        <v>259</v>
      </c>
      <c r="B48" t="s">
        <v>1632</v>
      </c>
      <c r="C48" t="s">
        <v>2070</v>
      </c>
      <c r="D48" t="s">
        <v>583</v>
      </c>
    </row>
    <row r="49" spans="1:4" x14ac:dyDescent="0.3">
      <c r="A49" t="s">
        <v>1768</v>
      </c>
      <c r="B49" t="s">
        <v>1662</v>
      </c>
      <c r="C49" t="s">
        <v>2116</v>
      </c>
      <c r="D49" t="s">
        <v>2784</v>
      </c>
    </row>
    <row r="50" spans="1:4" x14ac:dyDescent="0.3">
      <c r="A50" t="s">
        <v>1777</v>
      </c>
      <c r="B50" t="s">
        <v>1677</v>
      </c>
      <c r="C50" t="s">
        <v>259</v>
      </c>
      <c r="D50" t="s">
        <v>2794</v>
      </c>
    </row>
    <row r="51" spans="1:4" x14ac:dyDescent="0.3">
      <c r="A51" t="s">
        <v>259</v>
      </c>
      <c r="B51" t="s">
        <v>259</v>
      </c>
      <c r="C51" t="s">
        <v>259</v>
      </c>
      <c r="D51" t="s">
        <v>259</v>
      </c>
    </row>
    <row r="52" spans="1:4" x14ac:dyDescent="0.3">
      <c r="A52" t="s">
        <v>1144</v>
      </c>
      <c r="B52" t="s">
        <v>1809</v>
      </c>
      <c r="C52" t="s">
        <v>1618</v>
      </c>
      <c r="D52" t="s">
        <v>2834</v>
      </c>
    </row>
    <row r="53" spans="1:4" x14ac:dyDescent="0.3">
      <c r="A53" t="s">
        <v>1926</v>
      </c>
      <c r="B53" t="s">
        <v>1866</v>
      </c>
      <c r="C53" t="s">
        <v>2259</v>
      </c>
      <c r="D53" t="s">
        <v>259</v>
      </c>
    </row>
    <row r="54" spans="1:4" x14ac:dyDescent="0.3">
      <c r="A54" t="s">
        <v>259</v>
      </c>
      <c r="B54" t="s">
        <v>1876</v>
      </c>
      <c r="C54" t="s">
        <v>2278</v>
      </c>
      <c r="D54" t="s">
        <v>583</v>
      </c>
    </row>
    <row r="55" spans="1:4" x14ac:dyDescent="0.3">
      <c r="A55" t="s">
        <v>1975</v>
      </c>
      <c r="B55" t="s">
        <v>295</v>
      </c>
      <c r="C55" t="s">
        <v>259</v>
      </c>
      <c r="D55" t="s">
        <v>2943</v>
      </c>
    </row>
    <row r="56" spans="1:4" x14ac:dyDescent="0.3">
      <c r="A56" t="s">
        <v>1981</v>
      </c>
      <c r="B56" t="s">
        <v>1935</v>
      </c>
      <c r="C56" t="s">
        <v>2350</v>
      </c>
      <c r="D56" t="s">
        <v>2759</v>
      </c>
    </row>
    <row r="57" spans="1:4" x14ac:dyDescent="0.3">
      <c r="A57" t="s">
        <v>1994</v>
      </c>
      <c r="B57" t="s">
        <v>1976</v>
      </c>
      <c r="C57" t="s">
        <v>583</v>
      </c>
      <c r="D57" t="s">
        <v>3052</v>
      </c>
    </row>
    <row r="58" spans="1:4" x14ac:dyDescent="0.3">
      <c r="A58" t="s">
        <v>380</v>
      </c>
      <c r="B58" t="s">
        <v>1985</v>
      </c>
      <c r="C58" t="s">
        <v>1379</v>
      </c>
      <c r="D58" t="s">
        <v>3066</v>
      </c>
    </row>
    <row r="59" spans="1:4" x14ac:dyDescent="0.3">
      <c r="A59" t="s">
        <v>2043</v>
      </c>
      <c r="B59" t="s">
        <v>259</v>
      </c>
      <c r="C59" t="s">
        <v>2419</v>
      </c>
      <c r="D59" t="s">
        <v>2317</v>
      </c>
    </row>
    <row r="60" spans="1:4" x14ac:dyDescent="0.3">
      <c r="A60" t="s">
        <v>2087</v>
      </c>
      <c r="B60" t="s">
        <v>2006</v>
      </c>
      <c r="C60" t="s">
        <v>2441</v>
      </c>
      <c r="D60" t="s">
        <v>259</v>
      </c>
    </row>
    <row r="61" spans="1:4" x14ac:dyDescent="0.3">
      <c r="A61" t="s">
        <v>2096</v>
      </c>
      <c r="B61" t="s">
        <v>2044</v>
      </c>
      <c r="C61" t="s">
        <v>272</v>
      </c>
      <c r="D61" t="s">
        <v>3121</v>
      </c>
    </row>
    <row r="62" spans="1:4" x14ac:dyDescent="0.3">
      <c r="A62" t="s">
        <v>2115</v>
      </c>
      <c r="B62" t="s">
        <v>2097</v>
      </c>
      <c r="C62" t="s">
        <v>2454</v>
      </c>
      <c r="D62" t="s">
        <v>259</v>
      </c>
    </row>
    <row r="63" spans="1:4" x14ac:dyDescent="0.3">
      <c r="A63" t="s">
        <v>259</v>
      </c>
      <c r="B63" t="s">
        <v>2131</v>
      </c>
      <c r="C63" t="s">
        <v>2471</v>
      </c>
      <c r="D63" t="s">
        <v>402</v>
      </c>
    </row>
    <row r="64" spans="1:4" x14ac:dyDescent="0.3">
      <c r="A64" t="s">
        <v>259</v>
      </c>
      <c r="B64" t="s">
        <v>2163</v>
      </c>
      <c r="C64" t="s">
        <v>2477</v>
      </c>
      <c r="D64" t="s">
        <v>3263</v>
      </c>
    </row>
    <row r="65" spans="1:3" x14ac:dyDescent="0.3">
      <c r="A65" t="s">
        <v>2172</v>
      </c>
      <c r="B65" t="s">
        <v>2225</v>
      </c>
      <c r="C65" t="s">
        <v>2524</v>
      </c>
    </row>
    <row r="66" spans="1:3" x14ac:dyDescent="0.3">
      <c r="A66" t="s">
        <v>259</v>
      </c>
      <c r="B66" t="s">
        <v>1324</v>
      </c>
      <c r="C66" t="s">
        <v>2549</v>
      </c>
    </row>
    <row r="67" spans="1:3" x14ac:dyDescent="0.3">
      <c r="A67" t="s">
        <v>2207</v>
      </c>
      <c r="B67" t="s">
        <v>259</v>
      </c>
      <c r="C67" t="s">
        <v>2588</v>
      </c>
    </row>
    <row r="68" spans="1:3" x14ac:dyDescent="0.3">
      <c r="A68" t="s">
        <v>2219</v>
      </c>
      <c r="B68" t="s">
        <v>259</v>
      </c>
      <c r="C68" t="s">
        <v>583</v>
      </c>
    </row>
    <row r="69" spans="1:3" x14ac:dyDescent="0.3">
      <c r="A69" t="s">
        <v>2225</v>
      </c>
      <c r="B69" t="s">
        <v>1283</v>
      </c>
      <c r="C69" s="8" t="s">
        <v>2635</v>
      </c>
    </row>
    <row r="70" spans="1:3" x14ac:dyDescent="0.3">
      <c r="A70" t="s">
        <v>2248</v>
      </c>
      <c r="B70" t="s">
        <v>2344</v>
      </c>
      <c r="C70" t="s">
        <v>2673</v>
      </c>
    </row>
    <row r="71" spans="1:3" x14ac:dyDescent="0.3">
      <c r="A71" t="s">
        <v>847</v>
      </c>
      <c r="B71" t="s">
        <v>259</v>
      </c>
      <c r="C71" t="s">
        <v>1452</v>
      </c>
    </row>
    <row r="72" spans="1:3" x14ac:dyDescent="0.3">
      <c r="A72" t="s">
        <v>2315</v>
      </c>
      <c r="B72" t="s">
        <v>2364</v>
      </c>
      <c r="C72" t="s">
        <v>864</v>
      </c>
    </row>
    <row r="73" spans="1:3" x14ac:dyDescent="0.3">
      <c r="A73" t="s">
        <v>2343</v>
      </c>
      <c r="B73" t="s">
        <v>2388</v>
      </c>
      <c r="C73" t="s">
        <v>2742</v>
      </c>
    </row>
    <row r="74" spans="1:3" x14ac:dyDescent="0.3">
      <c r="A74" t="s">
        <v>2372</v>
      </c>
      <c r="B74" t="s">
        <v>2421</v>
      </c>
      <c r="C74" t="s">
        <v>384</v>
      </c>
    </row>
    <row r="75" spans="1:3" x14ac:dyDescent="0.3">
      <c r="A75" t="s">
        <v>259</v>
      </c>
      <c r="B75" t="s">
        <v>259</v>
      </c>
      <c r="C75" t="s">
        <v>259</v>
      </c>
    </row>
    <row r="76" spans="1:3" x14ac:dyDescent="0.3">
      <c r="A76" t="s">
        <v>2420</v>
      </c>
      <c r="B76" t="s">
        <v>2435</v>
      </c>
      <c r="C76" t="s">
        <v>2789</v>
      </c>
    </row>
    <row r="77" spans="1:3" x14ac:dyDescent="0.3">
      <c r="A77" t="s">
        <v>2427</v>
      </c>
      <c r="B77" t="s">
        <v>1427</v>
      </c>
      <c r="C77" t="s">
        <v>2833</v>
      </c>
    </row>
    <row r="78" spans="1:3" x14ac:dyDescent="0.3">
      <c r="A78" t="s">
        <v>2458</v>
      </c>
      <c r="B78" t="s">
        <v>2459</v>
      </c>
      <c r="C78" t="s">
        <v>2852</v>
      </c>
    </row>
    <row r="79" spans="1:3" x14ac:dyDescent="0.3">
      <c r="A79" t="s">
        <v>259</v>
      </c>
      <c r="B79" t="s">
        <v>2476</v>
      </c>
      <c r="C79" t="s">
        <v>2922</v>
      </c>
    </row>
    <row r="80" spans="1:3" x14ac:dyDescent="0.3">
      <c r="A80" t="s">
        <v>1793</v>
      </c>
      <c r="B80" t="s">
        <v>2548</v>
      </c>
      <c r="C80" t="s">
        <v>2968</v>
      </c>
    </row>
    <row r="81" spans="1:3" x14ac:dyDescent="0.3">
      <c r="A81" t="s">
        <v>2547</v>
      </c>
      <c r="B81" t="s">
        <v>2569</v>
      </c>
      <c r="C81" t="s">
        <v>259</v>
      </c>
    </row>
    <row r="82" spans="1:3" x14ac:dyDescent="0.3">
      <c r="A82" t="s">
        <v>259</v>
      </c>
      <c r="B82" t="s">
        <v>2045</v>
      </c>
      <c r="C82" t="s">
        <v>520</v>
      </c>
    </row>
    <row r="83" spans="1:3" x14ac:dyDescent="0.3">
      <c r="A83" t="s">
        <v>259</v>
      </c>
      <c r="B83" t="s">
        <v>1348</v>
      </c>
      <c r="C83" t="s">
        <v>3007</v>
      </c>
    </row>
    <row r="84" spans="1:3" x14ac:dyDescent="0.3">
      <c r="A84" t="s">
        <v>893</v>
      </c>
      <c r="B84" t="s">
        <v>2610</v>
      </c>
      <c r="C84" t="s">
        <v>3021</v>
      </c>
    </row>
    <row r="85" spans="1:3" x14ac:dyDescent="0.3">
      <c r="A85" t="s">
        <v>259</v>
      </c>
      <c r="B85" t="s">
        <v>2613</v>
      </c>
      <c r="C85" t="s">
        <v>3030</v>
      </c>
    </row>
    <row r="86" spans="1:3" x14ac:dyDescent="0.3">
      <c r="A86" t="s">
        <v>259</v>
      </c>
      <c r="B86" t="s">
        <v>2622</v>
      </c>
      <c r="C86" t="s">
        <v>2066</v>
      </c>
    </row>
    <row r="87" spans="1:3" x14ac:dyDescent="0.3">
      <c r="A87" t="s">
        <v>2709</v>
      </c>
      <c r="B87" t="s">
        <v>259</v>
      </c>
      <c r="C87" s="8" t="s">
        <v>3078</v>
      </c>
    </row>
    <row r="88" spans="1:3" x14ac:dyDescent="0.3">
      <c r="A88" t="s">
        <v>259</v>
      </c>
      <c r="B88" t="s">
        <v>583</v>
      </c>
      <c r="C88" t="s">
        <v>3108</v>
      </c>
    </row>
    <row r="89" spans="1:3" x14ac:dyDescent="0.3">
      <c r="A89" s="8" t="s">
        <v>2755</v>
      </c>
      <c r="B89" t="s">
        <v>2717</v>
      </c>
      <c r="C89" t="s">
        <v>3120</v>
      </c>
    </row>
    <row r="90" spans="1:3" x14ac:dyDescent="0.3">
      <c r="A90" t="s">
        <v>2759</v>
      </c>
      <c r="B90" t="s">
        <v>2730</v>
      </c>
      <c r="C90" t="s">
        <v>3133</v>
      </c>
    </row>
    <row r="91" spans="1:3" x14ac:dyDescent="0.3">
      <c r="A91" s="8" t="s">
        <v>2765</v>
      </c>
      <c r="B91" t="s">
        <v>2735</v>
      </c>
      <c r="C91" t="s">
        <v>3149</v>
      </c>
    </row>
    <row r="92" spans="1:3" x14ac:dyDescent="0.3">
      <c r="A92" t="s">
        <v>259</v>
      </c>
      <c r="B92" t="s">
        <v>1738</v>
      </c>
      <c r="C92" t="s">
        <v>582</v>
      </c>
    </row>
    <row r="93" spans="1:3" x14ac:dyDescent="0.3">
      <c r="A93" t="s">
        <v>259</v>
      </c>
      <c r="B93" t="s">
        <v>1322</v>
      </c>
      <c r="C93" t="s">
        <v>3156</v>
      </c>
    </row>
    <row r="94" spans="1:3" x14ac:dyDescent="0.3">
      <c r="A94" t="s">
        <v>259</v>
      </c>
      <c r="B94" s="8" t="s">
        <v>259</v>
      </c>
      <c r="C94" t="s">
        <v>660</v>
      </c>
    </row>
    <row r="95" spans="1:3" x14ac:dyDescent="0.3">
      <c r="A95" t="s">
        <v>2803</v>
      </c>
      <c r="B95" t="s">
        <v>259</v>
      </c>
      <c r="C95" t="s">
        <v>3176</v>
      </c>
    </row>
    <row r="96" spans="1:3" x14ac:dyDescent="0.3">
      <c r="A96" t="s">
        <v>259</v>
      </c>
      <c r="B96" t="s">
        <v>2783</v>
      </c>
      <c r="C96" t="s">
        <v>3244</v>
      </c>
    </row>
    <row r="97" spans="1:3" x14ac:dyDescent="0.3">
      <c r="A97" t="s">
        <v>2862</v>
      </c>
      <c r="B97" t="s">
        <v>1489</v>
      </c>
      <c r="C97" t="s">
        <v>3250</v>
      </c>
    </row>
    <row r="98" spans="1:3" x14ac:dyDescent="0.3">
      <c r="A98" t="s">
        <v>259</v>
      </c>
      <c r="B98" t="s">
        <v>2820</v>
      </c>
    </row>
    <row r="99" spans="1:3" x14ac:dyDescent="0.3">
      <c r="A99" t="s">
        <v>2897</v>
      </c>
      <c r="B99" t="s">
        <v>582</v>
      </c>
    </row>
    <row r="100" spans="1:3" x14ac:dyDescent="0.3">
      <c r="A100" t="s">
        <v>2906</v>
      </c>
      <c r="B100" t="s">
        <v>2888</v>
      </c>
    </row>
    <row r="101" spans="1:3" x14ac:dyDescent="0.3">
      <c r="A101" t="s">
        <v>2913</v>
      </c>
      <c r="B101" t="s">
        <v>2914</v>
      </c>
    </row>
    <row r="102" spans="1:3" x14ac:dyDescent="0.3">
      <c r="A102" t="s">
        <v>2917</v>
      </c>
      <c r="B102" t="s">
        <v>1180</v>
      </c>
    </row>
    <row r="103" spans="1:3" x14ac:dyDescent="0.3">
      <c r="A103" t="s">
        <v>765</v>
      </c>
      <c r="B103" t="s">
        <v>2929</v>
      </c>
    </row>
    <row r="104" spans="1:3" x14ac:dyDescent="0.3">
      <c r="A104" t="s">
        <v>2932</v>
      </c>
      <c r="B104" t="s">
        <v>1015</v>
      </c>
    </row>
    <row r="105" spans="1:3" x14ac:dyDescent="0.3">
      <c r="A105" t="s">
        <v>259</v>
      </c>
      <c r="B105" t="s">
        <v>765</v>
      </c>
    </row>
    <row r="106" spans="1:3" x14ac:dyDescent="0.3">
      <c r="A106" t="s">
        <v>2952</v>
      </c>
      <c r="B106" t="s">
        <v>2936</v>
      </c>
    </row>
    <row r="107" spans="1:3" x14ac:dyDescent="0.3">
      <c r="A107" t="s">
        <v>583</v>
      </c>
      <c r="B107" t="s">
        <v>821</v>
      </c>
    </row>
    <row r="108" spans="1:3" x14ac:dyDescent="0.3">
      <c r="A108" t="s">
        <v>3000</v>
      </c>
      <c r="B108" t="s">
        <v>2960</v>
      </c>
    </row>
    <row r="109" spans="1:3" x14ac:dyDescent="0.3">
      <c r="A109" t="s">
        <v>1373</v>
      </c>
      <c r="B109" t="s">
        <v>2977</v>
      </c>
    </row>
    <row r="110" spans="1:3" x14ac:dyDescent="0.3">
      <c r="A110" t="s">
        <v>3087</v>
      </c>
      <c r="B110" t="s">
        <v>2995</v>
      </c>
    </row>
    <row r="111" spans="1:3" x14ac:dyDescent="0.3">
      <c r="A111" t="s">
        <v>3095</v>
      </c>
      <c r="B111" t="s">
        <v>520</v>
      </c>
    </row>
    <row r="112" spans="1:3" x14ac:dyDescent="0.3">
      <c r="A112" t="s">
        <v>3097</v>
      </c>
      <c r="B112" t="s">
        <v>3020</v>
      </c>
    </row>
    <row r="113" spans="1:2" x14ac:dyDescent="0.3">
      <c r="A113" t="s">
        <v>259</v>
      </c>
      <c r="B113" t="s">
        <v>3042</v>
      </c>
    </row>
    <row r="114" spans="1:2" x14ac:dyDescent="0.3">
      <c r="A114" t="s">
        <v>259</v>
      </c>
      <c r="B114" t="s">
        <v>259</v>
      </c>
    </row>
    <row r="115" spans="1:2" x14ac:dyDescent="0.3">
      <c r="A115" t="s">
        <v>3149</v>
      </c>
      <c r="B115" t="s">
        <v>3027</v>
      </c>
    </row>
    <row r="116" spans="1:2" x14ac:dyDescent="0.3">
      <c r="A116" t="s">
        <v>660</v>
      </c>
      <c r="B116" t="s">
        <v>3107</v>
      </c>
    </row>
    <row r="117" spans="1:2" x14ac:dyDescent="0.3">
      <c r="A117" t="s">
        <v>2310</v>
      </c>
      <c r="B117" t="s">
        <v>3111</v>
      </c>
    </row>
    <row r="118" spans="1:2" x14ac:dyDescent="0.3">
      <c r="A118" t="s">
        <v>3168</v>
      </c>
      <c r="B118" t="s">
        <v>3131</v>
      </c>
    </row>
    <row r="119" spans="1:2" x14ac:dyDescent="0.3">
      <c r="A119" t="s">
        <v>571</v>
      </c>
      <c r="B119" t="s">
        <v>259</v>
      </c>
    </row>
    <row r="120" spans="1:2" x14ac:dyDescent="0.3">
      <c r="A120" t="s">
        <v>259</v>
      </c>
      <c r="B120" t="s">
        <v>3141</v>
      </c>
    </row>
    <row r="121" spans="1:2" x14ac:dyDescent="0.3">
      <c r="A121" t="s">
        <v>259</v>
      </c>
      <c r="B121" t="s">
        <v>2742</v>
      </c>
    </row>
    <row r="122" spans="1:2" x14ac:dyDescent="0.3">
      <c r="A122" t="s">
        <v>3228</v>
      </c>
      <c r="B122" t="s">
        <v>259</v>
      </c>
    </row>
    <row r="123" spans="1:2" x14ac:dyDescent="0.3">
      <c r="A123" t="s">
        <v>3243</v>
      </c>
      <c r="B123" t="s">
        <v>582</v>
      </c>
    </row>
    <row r="124" spans="1:2" x14ac:dyDescent="0.3">
      <c r="A124" t="s">
        <v>259</v>
      </c>
      <c r="B124" t="s">
        <v>660</v>
      </c>
    </row>
    <row r="125" spans="1:2" x14ac:dyDescent="0.3">
      <c r="A125" t="s">
        <v>3272</v>
      </c>
      <c r="B125" t="s">
        <v>3202</v>
      </c>
    </row>
    <row r="126" spans="1:2" x14ac:dyDescent="0.3">
      <c r="A126" t="s">
        <v>3287</v>
      </c>
      <c r="B126" t="s">
        <v>1489</v>
      </c>
    </row>
    <row r="127" spans="1:2" x14ac:dyDescent="0.3">
      <c r="A127" t="s">
        <v>3299</v>
      </c>
      <c r="B127" t="s">
        <v>3244</v>
      </c>
    </row>
    <row r="128" spans="1:2" x14ac:dyDescent="0.3">
      <c r="B128" t="s">
        <v>259</v>
      </c>
    </row>
    <row r="129" spans="1:11" x14ac:dyDescent="0.3">
      <c r="B129" t="s">
        <v>259</v>
      </c>
    </row>
    <row r="131" spans="1:11" s="11" customFormat="1" x14ac:dyDescent="0.3">
      <c r="A131" s="11" t="s">
        <v>3334</v>
      </c>
    </row>
    <row r="132" spans="1:11" x14ac:dyDescent="0.3">
      <c r="A132">
        <f>COUNTIF(A1:A129, "*++*")</f>
        <v>37</v>
      </c>
      <c r="B132">
        <f t="shared" ref="B132:K132" si="0">COUNTIF(B1:B129, "*++*")</f>
        <v>50</v>
      </c>
      <c r="C132">
        <f t="shared" si="0"/>
        <v>48</v>
      </c>
      <c r="D132">
        <f t="shared" si="0"/>
        <v>28</v>
      </c>
      <c r="E132">
        <f t="shared" si="0"/>
        <v>17</v>
      </c>
      <c r="F132">
        <f t="shared" si="0"/>
        <v>15</v>
      </c>
      <c r="G132">
        <f t="shared" si="0"/>
        <v>12</v>
      </c>
      <c r="H132">
        <f t="shared" si="0"/>
        <v>4</v>
      </c>
      <c r="I132">
        <f t="shared" si="0"/>
        <v>3</v>
      </c>
      <c r="J132">
        <f t="shared" si="0"/>
        <v>2</v>
      </c>
      <c r="K132">
        <f t="shared" si="0"/>
        <v>1</v>
      </c>
    </row>
    <row r="136" spans="1:11" x14ac:dyDescent="0.3">
      <c r="A136" t="s">
        <v>3335</v>
      </c>
      <c r="B136">
        <f>SUM(A132:K132)</f>
        <v>217</v>
      </c>
      <c r="H136" t="s">
        <v>3337</v>
      </c>
      <c r="I136">
        <f>COUNTIF(A1:K127,"n/a")</f>
        <v>95</v>
      </c>
    </row>
    <row r="137" spans="1:11" x14ac:dyDescent="0.3">
      <c r="B137">
        <f>COUNTIF(A1:K129,"*++*")</f>
        <v>217</v>
      </c>
    </row>
    <row r="141" spans="1:11" x14ac:dyDescent="0.3">
      <c r="A141" t="s">
        <v>3339</v>
      </c>
      <c r="B141">
        <v>524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0269C-FC75-45CB-8D5E-8C2D0226B23E}">
  <dimension ref="A1:K33"/>
  <sheetViews>
    <sheetView topLeftCell="FW14" zoomScale="104" workbookViewId="0">
      <selection activeCell="B5" sqref="B5"/>
    </sheetView>
  </sheetViews>
  <sheetFormatPr defaultRowHeight="14.4" x14ac:dyDescent="0.3"/>
  <cols>
    <col min="2" max="2" width="19.33203125" customWidth="1"/>
    <col min="6" max="6" width="10.6640625" customWidth="1"/>
  </cols>
  <sheetData>
    <row r="1" spans="1:11" x14ac:dyDescent="0.3">
      <c r="A1" t="s">
        <v>1351</v>
      </c>
      <c r="B1" t="s">
        <v>478</v>
      </c>
      <c r="C1" t="s">
        <v>627</v>
      </c>
      <c r="D1" t="s">
        <v>496</v>
      </c>
      <c r="E1" t="s">
        <v>431</v>
      </c>
      <c r="F1" t="s">
        <v>336</v>
      </c>
      <c r="G1" t="s">
        <v>363</v>
      </c>
      <c r="H1" t="s">
        <v>566</v>
      </c>
      <c r="I1" t="s">
        <v>1152</v>
      </c>
      <c r="J1" t="s">
        <v>1470</v>
      </c>
      <c r="K1" t="s">
        <v>1318</v>
      </c>
    </row>
    <row r="2" spans="1:11" x14ac:dyDescent="0.3">
      <c r="A2" t="s">
        <v>259</v>
      </c>
      <c r="B2" t="s">
        <v>512</v>
      </c>
      <c r="C2" t="s">
        <v>657</v>
      </c>
      <c r="D2" t="s">
        <v>727</v>
      </c>
      <c r="E2" t="s">
        <v>727</v>
      </c>
      <c r="F2" t="s">
        <v>612</v>
      </c>
      <c r="G2" t="s">
        <v>899</v>
      </c>
      <c r="H2" s="11" t="s">
        <v>1058</v>
      </c>
      <c r="I2" s="8" t="s">
        <v>1937</v>
      </c>
      <c r="J2" t="s">
        <v>1909</v>
      </c>
      <c r="K2" t="s">
        <v>2110</v>
      </c>
    </row>
    <row r="3" spans="1:11" x14ac:dyDescent="0.3">
      <c r="A3" t="s">
        <v>2375</v>
      </c>
      <c r="B3" t="s">
        <v>915</v>
      </c>
      <c r="C3" t="s">
        <v>684</v>
      </c>
      <c r="D3" t="s">
        <v>969</v>
      </c>
      <c r="E3" t="s">
        <v>1038</v>
      </c>
      <c r="F3" t="s">
        <v>594</v>
      </c>
      <c r="G3" t="s">
        <v>1170</v>
      </c>
      <c r="H3" t="s">
        <v>1205</v>
      </c>
      <c r="I3" t="s">
        <v>2601</v>
      </c>
      <c r="J3" t="s">
        <v>2109</v>
      </c>
    </row>
    <row r="4" spans="1:11" x14ac:dyDescent="0.3">
      <c r="A4" t="s">
        <v>2692</v>
      </c>
      <c r="B4" t="s">
        <v>1189</v>
      </c>
      <c r="C4" t="s">
        <v>1103</v>
      </c>
      <c r="D4" t="s">
        <v>1130</v>
      </c>
      <c r="E4" t="s">
        <v>1134</v>
      </c>
      <c r="F4" t="s">
        <v>874</v>
      </c>
      <c r="G4" t="s">
        <v>1289</v>
      </c>
      <c r="H4" t="s">
        <v>1257</v>
      </c>
      <c r="I4" t="s">
        <v>259</v>
      </c>
    </row>
    <row r="5" spans="1:11" x14ac:dyDescent="0.3">
      <c r="A5" t="s">
        <v>571</v>
      </c>
      <c r="B5" t="s">
        <v>1265</v>
      </c>
      <c r="C5" t="s">
        <v>1189</v>
      </c>
      <c r="D5" t="s">
        <v>1302</v>
      </c>
      <c r="E5" t="s">
        <v>1204</v>
      </c>
      <c r="F5" t="s">
        <v>931</v>
      </c>
      <c r="G5" t="s">
        <v>630</v>
      </c>
      <c r="H5" t="s">
        <v>1317</v>
      </c>
    </row>
    <row r="6" spans="1:11" x14ac:dyDescent="0.3">
      <c r="A6" t="s">
        <v>2868</v>
      </c>
      <c r="B6" t="s">
        <v>1708</v>
      </c>
      <c r="C6" t="s">
        <v>1391</v>
      </c>
      <c r="D6" t="s">
        <v>1425</v>
      </c>
      <c r="E6" t="s">
        <v>259</v>
      </c>
      <c r="F6" t="s">
        <v>1104</v>
      </c>
      <c r="G6" t="s">
        <v>761</v>
      </c>
      <c r="H6" t="s">
        <v>259</v>
      </c>
    </row>
    <row r="7" spans="1:11" x14ac:dyDescent="0.3">
      <c r="A7" t="s">
        <v>3234</v>
      </c>
      <c r="B7" t="s">
        <v>1722</v>
      </c>
      <c r="C7" t="s">
        <v>1461</v>
      </c>
      <c r="D7" t="s">
        <v>259</v>
      </c>
      <c r="E7" t="s">
        <v>1303</v>
      </c>
      <c r="F7" t="s">
        <v>1288</v>
      </c>
      <c r="G7" t="s">
        <v>2399</v>
      </c>
      <c r="H7" s="8" t="s">
        <v>1937</v>
      </c>
    </row>
    <row r="8" spans="1:11" x14ac:dyDescent="0.3">
      <c r="B8" t="s">
        <v>1922</v>
      </c>
      <c r="C8" t="s">
        <v>1626</v>
      </c>
      <c r="D8" t="s">
        <v>259</v>
      </c>
      <c r="E8" t="s">
        <v>1613</v>
      </c>
      <c r="F8" t="s">
        <v>1446</v>
      </c>
      <c r="G8" t="s">
        <v>2456</v>
      </c>
      <c r="H8" t="s">
        <v>2667</v>
      </c>
    </row>
    <row r="9" spans="1:11" x14ac:dyDescent="0.3">
      <c r="B9" t="s">
        <v>2088</v>
      </c>
      <c r="C9" t="s">
        <v>1642</v>
      </c>
      <c r="D9" t="s">
        <v>1554</v>
      </c>
      <c r="E9" t="s">
        <v>259</v>
      </c>
      <c r="F9" t="s">
        <v>1588</v>
      </c>
      <c r="G9" t="s">
        <v>2505</v>
      </c>
      <c r="H9" t="s">
        <v>2785</v>
      </c>
    </row>
    <row r="10" spans="1:11" x14ac:dyDescent="0.3">
      <c r="B10" t="s">
        <v>1540</v>
      </c>
      <c r="C10" t="s">
        <v>1732</v>
      </c>
      <c r="D10" t="s">
        <v>1579</v>
      </c>
      <c r="E10" t="s">
        <v>1867</v>
      </c>
      <c r="F10" t="s">
        <v>1596</v>
      </c>
      <c r="G10" t="s">
        <v>2666</v>
      </c>
      <c r="H10" t="s">
        <v>259</v>
      </c>
    </row>
    <row r="11" spans="1:11" x14ac:dyDescent="0.3">
      <c r="B11" t="s">
        <v>2208</v>
      </c>
      <c r="C11" t="s">
        <v>1769</v>
      </c>
      <c r="D11" t="s">
        <v>1693</v>
      </c>
      <c r="E11" t="s">
        <v>1877</v>
      </c>
      <c r="F11" t="s">
        <v>633</v>
      </c>
      <c r="G11" t="s">
        <v>2750</v>
      </c>
    </row>
    <row r="12" spans="1:11" x14ac:dyDescent="0.3">
      <c r="B12" t="s">
        <v>2291</v>
      </c>
      <c r="C12" t="s">
        <v>1797</v>
      </c>
      <c r="D12" t="s">
        <v>1839</v>
      </c>
      <c r="E12" t="s">
        <v>2018</v>
      </c>
      <c r="F12" t="s">
        <v>1868</v>
      </c>
      <c r="G12" t="s">
        <v>2889</v>
      </c>
    </row>
    <row r="13" spans="1:11" x14ac:dyDescent="0.3">
      <c r="B13" t="s">
        <v>2327</v>
      </c>
      <c r="C13" t="s">
        <v>1838</v>
      </c>
      <c r="D13" t="s">
        <v>1977</v>
      </c>
      <c r="E13" t="s">
        <v>2235</v>
      </c>
      <c r="F13" t="s">
        <v>2013</v>
      </c>
      <c r="G13" t="s">
        <v>3248</v>
      </c>
    </row>
    <row r="14" spans="1:11" x14ac:dyDescent="0.3">
      <c r="B14" t="s">
        <v>2338</v>
      </c>
      <c r="C14" t="s">
        <v>1932</v>
      </c>
      <c r="D14" t="s">
        <v>2071</v>
      </c>
      <c r="E14" t="s">
        <v>2279</v>
      </c>
      <c r="F14" t="s">
        <v>2304</v>
      </c>
    </row>
    <row r="15" spans="1:11" x14ac:dyDescent="0.3">
      <c r="B15" t="s">
        <v>2596</v>
      </c>
      <c r="C15" t="s">
        <v>259</v>
      </c>
      <c r="D15" t="s">
        <v>2126</v>
      </c>
      <c r="E15" t="s">
        <v>2288</v>
      </c>
      <c r="F15" t="s">
        <v>2357</v>
      </c>
    </row>
    <row r="16" spans="1:11" x14ac:dyDescent="0.3">
      <c r="B16" t="s">
        <v>2907</v>
      </c>
      <c r="C16" t="s">
        <v>2317</v>
      </c>
      <c r="D16" t="s">
        <v>1452</v>
      </c>
      <c r="E16" t="s">
        <v>2795</v>
      </c>
      <c r="F16" t="s">
        <v>259</v>
      </c>
    </row>
    <row r="17" spans="2:7" x14ac:dyDescent="0.3">
      <c r="B17" t="s">
        <v>2039</v>
      </c>
      <c r="C17" t="s">
        <v>2915</v>
      </c>
      <c r="D17" t="s">
        <v>259</v>
      </c>
      <c r="E17" t="s">
        <v>2835</v>
      </c>
      <c r="F17" t="s">
        <v>457</v>
      </c>
    </row>
    <row r="18" spans="2:7" x14ac:dyDescent="0.3">
      <c r="B18" t="s">
        <v>3199</v>
      </c>
      <c r="C18" t="s">
        <v>2937</v>
      </c>
      <c r="D18" t="s">
        <v>2394</v>
      </c>
      <c r="E18" t="s">
        <v>2923</v>
      </c>
      <c r="F18" t="s">
        <v>2665</v>
      </c>
    </row>
    <row r="19" spans="2:7" x14ac:dyDescent="0.3">
      <c r="B19" t="s">
        <v>3229</v>
      </c>
      <c r="C19" t="s">
        <v>2978</v>
      </c>
      <c r="D19" t="s">
        <v>2664</v>
      </c>
      <c r="E19" t="s">
        <v>3025</v>
      </c>
      <c r="F19" t="s">
        <v>2202</v>
      </c>
    </row>
    <row r="20" spans="2:7" x14ac:dyDescent="0.3">
      <c r="B20" t="s">
        <v>3237</v>
      </c>
      <c r="C20" t="s">
        <v>3005</v>
      </c>
      <c r="D20" t="s">
        <v>2674</v>
      </c>
      <c r="E20" t="s">
        <v>259</v>
      </c>
      <c r="F20" t="s">
        <v>3260</v>
      </c>
    </row>
    <row r="21" spans="2:7" x14ac:dyDescent="0.3">
      <c r="B21" t="s">
        <v>3288</v>
      </c>
      <c r="D21" t="s">
        <v>2718</v>
      </c>
      <c r="E21" t="s">
        <v>3208</v>
      </c>
    </row>
    <row r="22" spans="2:7" x14ac:dyDescent="0.3">
      <c r="B22" t="s">
        <v>3300</v>
      </c>
      <c r="D22" t="s">
        <v>2800</v>
      </c>
    </row>
    <row r="23" spans="2:7" x14ac:dyDescent="0.3">
      <c r="D23" t="s">
        <v>2869</v>
      </c>
    </row>
    <row r="24" spans="2:7" x14ac:dyDescent="0.3">
      <c r="D24" t="s">
        <v>2978</v>
      </c>
    </row>
    <row r="25" spans="2:7" x14ac:dyDescent="0.3">
      <c r="D25" t="s">
        <v>3008</v>
      </c>
    </row>
    <row r="26" spans="2:7" x14ac:dyDescent="0.3">
      <c r="D26" t="s">
        <v>3038</v>
      </c>
    </row>
    <row r="30" spans="2:7" x14ac:dyDescent="0.3">
      <c r="B30" t="s">
        <v>3338</v>
      </c>
      <c r="C30">
        <f>COUNTIF(A1:K26,"*++*")</f>
        <v>113</v>
      </c>
      <c r="F30" t="s">
        <v>3336</v>
      </c>
      <c r="G30">
        <f>COUNTIF(A1:K26,"n/a")</f>
        <v>12</v>
      </c>
    </row>
    <row r="33" spans="2:3" x14ac:dyDescent="0.3">
      <c r="B33" t="s">
        <v>3340</v>
      </c>
      <c r="C33">
        <v>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3289-6777-40AC-94C4-63F22D4F7A8A}">
  <dimension ref="A1:L19"/>
  <sheetViews>
    <sheetView workbookViewId="0">
      <selection activeCell="C17" sqref="C17:C19"/>
    </sheetView>
  </sheetViews>
  <sheetFormatPr defaultRowHeight="14.4" x14ac:dyDescent="0.3"/>
  <cols>
    <col min="3" max="3" width="18.33203125" customWidth="1"/>
    <col min="6" max="6" width="10.33203125" customWidth="1"/>
  </cols>
  <sheetData>
    <row r="1" spans="1:12" x14ac:dyDescent="0.3">
      <c r="A1" t="s">
        <v>1351</v>
      </c>
      <c r="B1" t="s">
        <v>1231</v>
      </c>
      <c r="C1" t="s">
        <v>545</v>
      </c>
      <c r="D1" t="s">
        <v>746</v>
      </c>
      <c r="E1" t="s">
        <v>1555</v>
      </c>
      <c r="F1" t="s">
        <v>1394</v>
      </c>
      <c r="G1" t="s">
        <v>364</v>
      </c>
      <c r="H1" t="s">
        <v>1171</v>
      </c>
      <c r="I1" t="s">
        <v>613</v>
      </c>
      <c r="J1" t="s">
        <v>1447</v>
      </c>
      <c r="K1" t="s">
        <v>1440</v>
      </c>
      <c r="L1" t="s">
        <v>1259</v>
      </c>
    </row>
    <row r="2" spans="1:12" x14ac:dyDescent="0.3">
      <c r="A2" t="s">
        <v>2151</v>
      </c>
      <c r="B2" t="s">
        <v>1266</v>
      </c>
      <c r="C2" t="s">
        <v>1190</v>
      </c>
      <c r="D2" t="s">
        <v>259</v>
      </c>
      <c r="E2" t="s">
        <v>1840</v>
      </c>
      <c r="F2" t="s">
        <v>1462</v>
      </c>
      <c r="G2" t="s">
        <v>694</v>
      </c>
      <c r="H2" t="s">
        <v>1416</v>
      </c>
      <c r="I2" t="s">
        <v>1013</v>
      </c>
      <c r="J2" t="s">
        <v>1471</v>
      </c>
    </row>
    <row r="3" spans="1:12" x14ac:dyDescent="0.3">
      <c r="B3" t="s">
        <v>1510</v>
      </c>
      <c r="C3" t="s">
        <v>1559</v>
      </c>
      <c r="D3" t="s">
        <v>1393</v>
      </c>
      <c r="E3" t="s">
        <v>1978</v>
      </c>
      <c r="F3" t="s">
        <v>1581</v>
      </c>
      <c r="G3" t="s">
        <v>2236</v>
      </c>
      <c r="I3" t="s">
        <v>1589</v>
      </c>
    </row>
    <row r="4" spans="1:12" x14ac:dyDescent="0.3">
      <c r="B4" t="s">
        <v>1923</v>
      </c>
      <c r="C4" t="s">
        <v>1643</v>
      </c>
      <c r="D4" t="s">
        <v>1567</v>
      </c>
      <c r="E4" t="s">
        <v>2089</v>
      </c>
      <c r="F4" t="s">
        <v>1695</v>
      </c>
    </row>
    <row r="5" spans="1:12" x14ac:dyDescent="0.3">
      <c r="B5" t="s">
        <v>2209</v>
      </c>
      <c r="C5" t="s">
        <v>1664</v>
      </c>
      <c r="D5" t="s">
        <v>1580</v>
      </c>
      <c r="E5" t="s">
        <v>2289</v>
      </c>
      <c r="F5" s="8" t="s">
        <v>1963</v>
      </c>
    </row>
    <row r="6" spans="1:12" x14ac:dyDescent="0.3">
      <c r="B6" t="s">
        <v>2597</v>
      </c>
      <c r="C6" t="s">
        <v>1723</v>
      </c>
      <c r="D6" t="s">
        <v>1755</v>
      </c>
      <c r="E6" t="s">
        <v>2323</v>
      </c>
      <c r="F6" t="s">
        <v>2053</v>
      </c>
    </row>
    <row r="7" spans="1:12" x14ac:dyDescent="0.3">
      <c r="B7" t="s">
        <v>2908</v>
      </c>
      <c r="C7" t="s">
        <v>1798</v>
      </c>
      <c r="D7" t="s">
        <v>1968</v>
      </c>
      <c r="E7" t="s">
        <v>2796</v>
      </c>
      <c r="F7" t="s">
        <v>2090</v>
      </c>
    </row>
    <row r="8" spans="1:12" x14ac:dyDescent="0.3">
      <c r="B8" t="s">
        <v>3289</v>
      </c>
      <c r="C8" t="s">
        <v>2339</v>
      </c>
      <c r="D8" t="s">
        <v>2072</v>
      </c>
      <c r="F8" t="s">
        <v>2837</v>
      </c>
    </row>
    <row r="9" spans="1:12" x14ac:dyDescent="0.3">
      <c r="B9" t="s">
        <v>3301</v>
      </c>
      <c r="C9" t="s">
        <v>3222</v>
      </c>
      <c r="D9" t="s">
        <v>2132</v>
      </c>
    </row>
    <row r="10" spans="1:12" x14ac:dyDescent="0.3">
      <c r="D10" t="s">
        <v>2182</v>
      </c>
    </row>
    <row r="11" spans="1:12" x14ac:dyDescent="0.3">
      <c r="D11" t="s">
        <v>2196</v>
      </c>
    </row>
    <row r="12" spans="1:12" x14ac:dyDescent="0.3">
      <c r="D12" t="s">
        <v>2328</v>
      </c>
    </row>
    <row r="13" spans="1:12" x14ac:dyDescent="0.3">
      <c r="D13" t="s">
        <v>3200</v>
      </c>
    </row>
    <row r="14" spans="1:12" x14ac:dyDescent="0.3">
      <c r="D14" t="s">
        <v>3230</v>
      </c>
    </row>
    <row r="17" spans="3:7" x14ac:dyDescent="0.3">
      <c r="C17" t="s">
        <v>3338</v>
      </c>
      <c r="D17">
        <f>COUNTIF(A1:L14,"*++*")</f>
        <v>51</v>
      </c>
      <c r="F17" t="s">
        <v>3336</v>
      </c>
      <c r="G17">
        <f>COUNTIF(A1:L14,"n/a")</f>
        <v>1</v>
      </c>
    </row>
    <row r="19" spans="3:7" x14ac:dyDescent="0.3">
      <c r="C19" t="s">
        <v>3341</v>
      </c>
      <c r="D19">
        <v>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6F2A-CD77-4248-B804-BF2504171038}">
  <dimension ref="A1:L10"/>
  <sheetViews>
    <sheetView workbookViewId="0">
      <selection activeCell="G9" sqref="G9"/>
    </sheetView>
  </sheetViews>
  <sheetFormatPr defaultRowHeight="14.4" x14ac:dyDescent="0.3"/>
  <cols>
    <col min="3" max="3" width="18.21875" customWidth="1"/>
    <col min="6" max="6" width="10.109375" customWidth="1"/>
  </cols>
  <sheetData>
    <row r="1" spans="1:12" x14ac:dyDescent="0.3">
      <c r="A1" t="s">
        <v>2152</v>
      </c>
      <c r="B1" t="s">
        <v>3302</v>
      </c>
      <c r="C1" s="8" t="s">
        <v>1943</v>
      </c>
      <c r="D1" t="s">
        <v>1191</v>
      </c>
      <c r="E1" t="s">
        <v>1233</v>
      </c>
      <c r="F1" t="s">
        <v>2054</v>
      </c>
      <c r="G1" t="s">
        <v>1841</v>
      </c>
      <c r="H1" t="s">
        <v>694</v>
      </c>
      <c r="I1" t="s">
        <v>1417</v>
      </c>
      <c r="J1" t="s">
        <v>1396</v>
      </c>
      <c r="K1" t="s">
        <v>1418</v>
      </c>
      <c r="L1" t="s">
        <v>2061</v>
      </c>
    </row>
    <row r="2" spans="1:12" x14ac:dyDescent="0.3">
      <c r="D2" t="s">
        <v>1644</v>
      </c>
      <c r="F2" t="s">
        <v>2329</v>
      </c>
      <c r="G2" t="s">
        <v>2073</v>
      </c>
      <c r="H2" t="s">
        <v>1395</v>
      </c>
      <c r="I2" t="s">
        <v>2074</v>
      </c>
      <c r="J2" t="s">
        <v>2075</v>
      </c>
      <c r="K2" t="s">
        <v>2076</v>
      </c>
    </row>
    <row r="3" spans="1:12" x14ac:dyDescent="0.3">
      <c r="D3" t="s">
        <v>1665</v>
      </c>
      <c r="H3" t="s">
        <v>2044</v>
      </c>
    </row>
    <row r="4" spans="1:12" x14ac:dyDescent="0.3">
      <c r="D4" s="8" t="s">
        <v>1962</v>
      </c>
    </row>
    <row r="5" spans="1:12" x14ac:dyDescent="0.3">
      <c r="D5" t="s">
        <v>2197</v>
      </c>
    </row>
    <row r="8" spans="1:12" x14ac:dyDescent="0.3">
      <c r="C8" t="s">
        <v>3338</v>
      </c>
      <c r="D8">
        <f>COUNTIF(A1:L5,"*++*")</f>
        <v>18</v>
      </c>
      <c r="F8" t="s">
        <v>3336</v>
      </c>
      <c r="G8">
        <f>COUNTIF(A1:L5,"n/a")</f>
        <v>0</v>
      </c>
    </row>
    <row r="10" spans="1:12" x14ac:dyDescent="0.3">
      <c r="C10" t="s">
        <v>3341</v>
      </c>
      <c r="D10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9161B-040C-473E-8390-CB7109682E01}">
  <dimension ref="A1:W342"/>
  <sheetViews>
    <sheetView zoomScale="85" zoomScaleNormal="85" workbookViewId="0">
      <pane ySplit="1" topLeftCell="A325" activePane="bottomLeft" state="frozen"/>
      <selection pane="bottomLeft" activeCell="C341" sqref="C341"/>
    </sheetView>
  </sheetViews>
  <sheetFormatPr defaultRowHeight="14.4" x14ac:dyDescent="0.3"/>
  <cols>
    <col min="1" max="1" width="28.109375" customWidth="1"/>
    <col min="2" max="2" width="15.33203125" bestFit="1" customWidth="1"/>
    <col min="3" max="3" width="13.77734375" bestFit="1" customWidth="1"/>
    <col min="4" max="4" width="12.6640625" bestFit="1" customWidth="1"/>
    <col min="5" max="5" width="26.21875" bestFit="1" customWidth="1"/>
    <col min="6" max="6" width="15.88671875" bestFit="1" customWidth="1"/>
    <col min="7" max="7" width="23" bestFit="1" customWidth="1"/>
    <col min="8" max="8" width="10" bestFit="1" customWidth="1"/>
    <col min="9" max="9" width="20.21875" bestFit="1" customWidth="1"/>
    <col min="10" max="10" width="10.33203125" bestFit="1" customWidth="1"/>
    <col min="11" max="11" width="10.77734375" bestFit="1" customWidth="1"/>
    <col min="12" max="12" width="23.109375" bestFit="1" customWidth="1"/>
    <col min="14" max="14" width="18.77734375" bestFit="1" customWidth="1"/>
    <col min="15" max="15" width="5.33203125" bestFit="1" customWidth="1"/>
    <col min="16" max="16" width="9.33203125" bestFit="1" customWidth="1"/>
    <col min="17" max="17" width="8.77734375" bestFit="1" customWidth="1"/>
    <col min="18" max="18" width="11.77734375" bestFit="1" customWidth="1"/>
    <col min="20" max="20" width="13" bestFit="1" customWidth="1"/>
    <col min="22" max="22" width="15.44140625" bestFit="1" customWidth="1"/>
    <col min="23" max="23" width="10.21875" bestFit="1" customWidth="1"/>
  </cols>
  <sheetData>
    <row r="1" spans="1:23" s="16" customFormat="1" x14ac:dyDescent="0.3">
      <c r="A1" s="16" t="s">
        <v>1</v>
      </c>
      <c r="B1" s="17" t="s">
        <v>3329</v>
      </c>
      <c r="C1" s="17" t="s">
        <v>274</v>
      </c>
      <c r="D1" s="17" t="s">
        <v>505</v>
      </c>
      <c r="E1" s="17" t="s">
        <v>273</v>
      </c>
      <c r="F1" s="17" t="s">
        <v>256</v>
      </c>
      <c r="G1" s="17" t="s">
        <v>276</v>
      </c>
      <c r="H1" s="17" t="s">
        <v>275</v>
      </c>
      <c r="I1" s="17" t="s">
        <v>1796</v>
      </c>
      <c r="J1" s="17" t="s">
        <v>292</v>
      </c>
      <c r="K1" s="17" t="s">
        <v>299</v>
      </c>
      <c r="L1" s="17" t="s">
        <v>323</v>
      </c>
      <c r="M1" s="17" t="s">
        <v>324</v>
      </c>
      <c r="N1" s="17" t="s">
        <v>373</v>
      </c>
      <c r="O1" s="17" t="s">
        <v>374</v>
      </c>
      <c r="P1" s="17" t="s">
        <v>372</v>
      </c>
      <c r="Q1" s="17" t="s">
        <v>254</v>
      </c>
      <c r="R1" s="17" t="s">
        <v>423</v>
      </c>
      <c r="S1" s="19" t="s">
        <v>474</v>
      </c>
      <c r="T1" s="17" t="s">
        <v>664</v>
      </c>
      <c r="U1" s="17" t="s">
        <v>1550</v>
      </c>
      <c r="V1" s="17" t="s">
        <v>3330</v>
      </c>
      <c r="W1" s="23" t="s">
        <v>3297</v>
      </c>
    </row>
    <row r="2" spans="1:23" x14ac:dyDescent="0.3">
      <c r="A2" t="s">
        <v>249</v>
      </c>
      <c r="B2" s="18">
        <v>3</v>
      </c>
      <c r="C2" s="18">
        <v>1</v>
      </c>
      <c r="D2" s="18">
        <v>0</v>
      </c>
      <c r="E2" s="18">
        <v>1</v>
      </c>
      <c r="F2" s="18">
        <v>1</v>
      </c>
      <c r="G2" s="18">
        <v>0</v>
      </c>
      <c r="H2" s="18">
        <v>0</v>
      </c>
      <c r="I2" s="18">
        <v>0</v>
      </c>
      <c r="J2" s="18">
        <v>0</v>
      </c>
      <c r="K2" s="18">
        <v>0</v>
      </c>
      <c r="L2" s="18">
        <v>0</v>
      </c>
      <c r="M2" s="18">
        <v>0</v>
      </c>
      <c r="N2" s="18">
        <v>0</v>
      </c>
      <c r="O2" s="18">
        <v>0</v>
      </c>
      <c r="P2" s="18">
        <v>0</v>
      </c>
      <c r="Q2" s="18">
        <v>0</v>
      </c>
      <c r="R2" s="18">
        <v>0</v>
      </c>
      <c r="S2" s="20">
        <v>0</v>
      </c>
      <c r="T2" s="18">
        <v>0</v>
      </c>
      <c r="U2" s="18">
        <v>0</v>
      </c>
      <c r="V2" s="18">
        <v>0</v>
      </c>
      <c r="W2" s="22">
        <v>0</v>
      </c>
    </row>
    <row r="3" spans="1:23" x14ac:dyDescent="0.3">
      <c r="A3" t="s">
        <v>267</v>
      </c>
      <c r="B3" s="18">
        <v>5</v>
      </c>
      <c r="C3" s="18">
        <v>2</v>
      </c>
      <c r="D3" s="18">
        <v>0</v>
      </c>
      <c r="E3" s="18">
        <v>1</v>
      </c>
      <c r="F3" s="18">
        <v>0</v>
      </c>
      <c r="G3" s="18">
        <v>1</v>
      </c>
      <c r="H3" s="18">
        <v>1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20">
        <v>0</v>
      </c>
      <c r="T3" s="18">
        <v>0</v>
      </c>
      <c r="U3" s="18">
        <v>0</v>
      </c>
      <c r="V3" s="18">
        <v>0</v>
      </c>
      <c r="W3" s="22">
        <v>0</v>
      </c>
    </row>
    <row r="4" spans="1:23" x14ac:dyDescent="0.3">
      <c r="A4" t="s">
        <v>291</v>
      </c>
      <c r="B4" s="18">
        <v>5</v>
      </c>
      <c r="C4" s="18">
        <v>1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1</v>
      </c>
      <c r="J4" s="18">
        <v>2</v>
      </c>
      <c r="K4" s="18">
        <v>1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20">
        <v>0</v>
      </c>
      <c r="T4" s="18">
        <v>0</v>
      </c>
      <c r="U4" s="18">
        <v>0</v>
      </c>
      <c r="V4" s="18">
        <v>0</v>
      </c>
      <c r="W4" s="22">
        <v>0</v>
      </c>
    </row>
    <row r="5" spans="1:23" x14ac:dyDescent="0.3">
      <c r="A5" t="s">
        <v>308</v>
      </c>
      <c r="B5" s="18">
        <v>14</v>
      </c>
      <c r="C5" s="18">
        <v>6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6</v>
      </c>
      <c r="K5" s="18">
        <v>0</v>
      </c>
      <c r="L5" s="18">
        <v>1</v>
      </c>
      <c r="M5" s="18">
        <v>1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20">
        <v>0</v>
      </c>
      <c r="T5" s="18">
        <v>0</v>
      </c>
      <c r="U5" s="18">
        <v>0</v>
      </c>
      <c r="V5" s="18">
        <v>0</v>
      </c>
      <c r="W5" s="22">
        <v>0</v>
      </c>
    </row>
    <row r="6" spans="1:23" x14ac:dyDescent="0.3">
      <c r="A6" t="s">
        <v>334</v>
      </c>
      <c r="B6" s="18">
        <v>12</v>
      </c>
      <c r="C6" s="18">
        <v>6</v>
      </c>
      <c r="D6" s="18">
        <v>0</v>
      </c>
      <c r="E6" s="18">
        <v>0</v>
      </c>
      <c r="F6" s="18">
        <v>0</v>
      </c>
      <c r="G6" s="18">
        <v>1</v>
      </c>
      <c r="H6" s="18">
        <v>0</v>
      </c>
      <c r="I6" s="18">
        <v>1</v>
      </c>
      <c r="J6" s="18">
        <v>1</v>
      </c>
      <c r="K6" s="18">
        <v>3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20">
        <v>0</v>
      </c>
      <c r="T6" s="18">
        <v>0</v>
      </c>
      <c r="U6" s="18">
        <v>0</v>
      </c>
      <c r="V6" s="18">
        <v>0</v>
      </c>
      <c r="W6" s="22">
        <v>0</v>
      </c>
    </row>
    <row r="7" spans="1:23" x14ac:dyDescent="0.3">
      <c r="A7" t="s">
        <v>365</v>
      </c>
      <c r="B7" s="18">
        <v>5</v>
      </c>
      <c r="C7" s="18">
        <v>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1</v>
      </c>
      <c r="N7" s="18">
        <v>1</v>
      </c>
      <c r="O7" s="18">
        <v>1</v>
      </c>
      <c r="P7" s="18">
        <v>1</v>
      </c>
      <c r="Q7" s="18">
        <v>0</v>
      </c>
      <c r="R7" s="18">
        <v>0</v>
      </c>
      <c r="S7" s="20">
        <v>0</v>
      </c>
      <c r="T7" s="18">
        <v>0</v>
      </c>
      <c r="U7" s="18">
        <v>0</v>
      </c>
      <c r="V7" s="18">
        <v>0</v>
      </c>
      <c r="W7" s="22">
        <v>0</v>
      </c>
    </row>
    <row r="8" spans="1:23" x14ac:dyDescent="0.3">
      <c r="A8" s="8" t="s">
        <v>379</v>
      </c>
      <c r="B8" s="18">
        <v>6</v>
      </c>
      <c r="C8" s="18">
        <v>3</v>
      </c>
      <c r="D8" s="18">
        <v>0</v>
      </c>
      <c r="E8" s="18">
        <v>0</v>
      </c>
      <c r="F8" s="18">
        <v>0</v>
      </c>
      <c r="G8" s="18">
        <v>0</v>
      </c>
      <c r="H8" s="18">
        <v>1</v>
      </c>
      <c r="I8" s="18">
        <v>0</v>
      </c>
      <c r="J8" s="18">
        <v>2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20">
        <v>0</v>
      </c>
      <c r="T8" s="18">
        <v>0</v>
      </c>
      <c r="U8" s="18">
        <v>0</v>
      </c>
      <c r="V8" s="18">
        <v>0</v>
      </c>
      <c r="W8" s="22">
        <v>0</v>
      </c>
    </row>
    <row r="9" spans="1:23" x14ac:dyDescent="0.3">
      <c r="A9" t="s">
        <v>392</v>
      </c>
      <c r="B9" s="18">
        <v>13</v>
      </c>
      <c r="C9" s="18">
        <v>8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1</v>
      </c>
      <c r="K9" s="18">
        <v>0</v>
      </c>
      <c r="L9" s="18">
        <v>2</v>
      </c>
      <c r="M9" s="18">
        <v>1</v>
      </c>
      <c r="N9" s="18">
        <v>0</v>
      </c>
      <c r="O9" s="18">
        <v>0</v>
      </c>
      <c r="P9" s="18">
        <v>0</v>
      </c>
      <c r="Q9" s="18">
        <v>1</v>
      </c>
      <c r="R9" s="18">
        <v>0</v>
      </c>
      <c r="S9" s="20">
        <v>0</v>
      </c>
      <c r="T9" s="18">
        <v>0</v>
      </c>
      <c r="U9" s="18">
        <v>0</v>
      </c>
      <c r="V9" s="18">
        <v>0</v>
      </c>
      <c r="W9" s="22">
        <v>0</v>
      </c>
    </row>
    <row r="10" spans="1:23" x14ac:dyDescent="0.3">
      <c r="A10" t="s">
        <v>416</v>
      </c>
      <c r="B10" s="18">
        <v>6</v>
      </c>
      <c r="C10" s="18">
        <v>1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2</v>
      </c>
      <c r="K10" s="18">
        <v>1</v>
      </c>
      <c r="L10" s="18">
        <v>0</v>
      </c>
      <c r="M10" s="18">
        <v>0</v>
      </c>
      <c r="N10" s="18">
        <v>0</v>
      </c>
      <c r="O10" s="18">
        <v>0</v>
      </c>
      <c r="P10" s="18">
        <v>1</v>
      </c>
      <c r="Q10" s="18">
        <v>0</v>
      </c>
      <c r="R10" s="18">
        <v>1</v>
      </c>
      <c r="S10" s="20">
        <v>0</v>
      </c>
      <c r="T10" s="18">
        <v>0</v>
      </c>
      <c r="U10" s="18">
        <v>0</v>
      </c>
      <c r="V10" s="18">
        <v>0</v>
      </c>
      <c r="W10" s="22">
        <v>0</v>
      </c>
    </row>
    <row r="11" spans="1:23" x14ac:dyDescent="0.3">
      <c r="A11" t="s">
        <v>432</v>
      </c>
      <c r="B11" s="18">
        <v>7</v>
      </c>
      <c r="C11" s="18">
        <v>4</v>
      </c>
      <c r="D11" s="18">
        <v>0</v>
      </c>
      <c r="E11" s="18">
        <v>1</v>
      </c>
      <c r="F11" s="18">
        <v>0</v>
      </c>
      <c r="G11" s="18">
        <v>0</v>
      </c>
      <c r="H11" s="18">
        <v>0</v>
      </c>
      <c r="I11" s="18">
        <v>0</v>
      </c>
      <c r="J11" s="18">
        <v>1</v>
      </c>
      <c r="K11" s="18">
        <v>1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20">
        <v>0</v>
      </c>
      <c r="T11" s="18">
        <v>0</v>
      </c>
      <c r="U11" s="18">
        <v>0</v>
      </c>
      <c r="V11" s="18">
        <v>0</v>
      </c>
      <c r="W11" s="22">
        <v>0</v>
      </c>
    </row>
    <row r="12" spans="1:23" x14ac:dyDescent="0.3">
      <c r="A12" t="s">
        <v>442</v>
      </c>
      <c r="B12" s="18">
        <v>3</v>
      </c>
      <c r="C12" s="18">
        <v>2</v>
      </c>
      <c r="D12" s="18">
        <v>0</v>
      </c>
      <c r="E12" s="18">
        <v>0</v>
      </c>
      <c r="F12" s="18">
        <v>1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20">
        <v>0</v>
      </c>
      <c r="T12" s="18">
        <v>0</v>
      </c>
      <c r="U12" s="18">
        <v>0</v>
      </c>
      <c r="V12" s="18">
        <v>0</v>
      </c>
      <c r="W12" s="22">
        <v>0</v>
      </c>
    </row>
    <row r="13" spans="1:23" x14ac:dyDescent="0.3">
      <c r="A13" t="s">
        <v>450</v>
      </c>
      <c r="B13" s="18">
        <v>3</v>
      </c>
      <c r="C13" s="18">
        <v>2</v>
      </c>
      <c r="D13" s="18">
        <v>0</v>
      </c>
      <c r="E13" s="18">
        <v>0</v>
      </c>
      <c r="F13" s="18">
        <v>1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20">
        <v>0</v>
      </c>
      <c r="T13" s="18">
        <v>0</v>
      </c>
      <c r="U13" s="18">
        <v>0</v>
      </c>
      <c r="V13" s="18">
        <v>0</v>
      </c>
      <c r="W13" s="22">
        <v>0</v>
      </c>
    </row>
    <row r="14" spans="1:23" x14ac:dyDescent="0.3">
      <c r="A14" t="s">
        <v>455</v>
      </c>
      <c r="B14" s="18">
        <v>11</v>
      </c>
      <c r="C14" s="18">
        <v>1</v>
      </c>
      <c r="D14" s="18">
        <v>0</v>
      </c>
      <c r="E14" s="18">
        <v>0</v>
      </c>
      <c r="F14" s="18">
        <v>0</v>
      </c>
      <c r="G14" s="18">
        <v>0</v>
      </c>
      <c r="H14" s="18">
        <v>1</v>
      </c>
      <c r="I14" s="18">
        <v>0</v>
      </c>
      <c r="J14" s="18">
        <v>1</v>
      </c>
      <c r="K14" s="18">
        <v>0</v>
      </c>
      <c r="L14" s="18">
        <v>0</v>
      </c>
      <c r="M14" s="18">
        <v>1</v>
      </c>
      <c r="N14" s="18">
        <v>0</v>
      </c>
      <c r="O14" s="18">
        <v>7</v>
      </c>
      <c r="P14" s="18">
        <v>0</v>
      </c>
      <c r="Q14" s="18">
        <v>0</v>
      </c>
      <c r="R14" s="18">
        <v>0</v>
      </c>
      <c r="S14" s="20">
        <v>0</v>
      </c>
      <c r="T14" s="18">
        <v>0</v>
      </c>
      <c r="U14" s="18">
        <v>0</v>
      </c>
      <c r="V14" s="18">
        <v>0</v>
      </c>
      <c r="W14" s="22">
        <v>0</v>
      </c>
    </row>
    <row r="15" spans="1:23" x14ac:dyDescent="0.3">
      <c r="A15" t="s">
        <v>468</v>
      </c>
      <c r="B15" s="18">
        <v>6</v>
      </c>
      <c r="C15" s="18">
        <v>3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1</v>
      </c>
      <c r="L15" s="18">
        <v>1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20">
        <v>1</v>
      </c>
      <c r="T15" s="18">
        <v>0</v>
      </c>
      <c r="U15" s="18">
        <v>0</v>
      </c>
      <c r="V15" s="18">
        <v>0</v>
      </c>
      <c r="W15" s="22">
        <v>0</v>
      </c>
    </row>
    <row r="16" spans="1:23" x14ac:dyDescent="0.3">
      <c r="A16" t="s">
        <v>479</v>
      </c>
      <c r="B16" s="18">
        <v>5</v>
      </c>
      <c r="C16" s="18">
        <v>1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3</v>
      </c>
      <c r="K16" s="18">
        <v>1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20">
        <v>0</v>
      </c>
      <c r="T16" s="18">
        <v>0</v>
      </c>
      <c r="U16" s="18">
        <v>0</v>
      </c>
      <c r="V16" s="18">
        <v>0</v>
      </c>
      <c r="W16" s="22">
        <v>0</v>
      </c>
    </row>
    <row r="17" spans="1:23" x14ac:dyDescent="0.3">
      <c r="A17" t="s">
        <v>486</v>
      </c>
      <c r="B17" s="18">
        <v>6</v>
      </c>
      <c r="C17" s="18">
        <v>3</v>
      </c>
      <c r="D17" s="18">
        <v>0</v>
      </c>
      <c r="E17" s="18">
        <v>0</v>
      </c>
      <c r="F17" s="18">
        <v>0</v>
      </c>
      <c r="G17" s="18">
        <v>0</v>
      </c>
      <c r="H17" s="18">
        <v>1</v>
      </c>
      <c r="I17" s="18">
        <v>0</v>
      </c>
      <c r="J17" s="18">
        <v>1</v>
      </c>
      <c r="K17" s="18">
        <v>1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20">
        <v>0</v>
      </c>
      <c r="T17" s="18">
        <v>0</v>
      </c>
      <c r="U17" s="18">
        <v>0</v>
      </c>
      <c r="V17" s="18">
        <v>0</v>
      </c>
      <c r="W17" s="22">
        <v>0</v>
      </c>
    </row>
    <row r="18" spans="1:23" x14ac:dyDescent="0.3">
      <c r="A18" s="8" t="s">
        <v>497</v>
      </c>
      <c r="B18" s="18">
        <v>7</v>
      </c>
      <c r="C18" s="18">
        <v>2</v>
      </c>
      <c r="D18" s="18">
        <v>1</v>
      </c>
      <c r="E18" s="18">
        <v>0</v>
      </c>
      <c r="F18" s="18">
        <v>1</v>
      </c>
      <c r="G18" s="18">
        <v>0</v>
      </c>
      <c r="H18" s="18">
        <v>0</v>
      </c>
      <c r="I18" s="18">
        <v>0</v>
      </c>
      <c r="J18" s="18">
        <v>2</v>
      </c>
      <c r="K18" s="18">
        <v>0</v>
      </c>
      <c r="L18" s="18">
        <v>0</v>
      </c>
      <c r="M18" s="18">
        <v>1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20">
        <v>0</v>
      </c>
      <c r="T18" s="18">
        <v>0</v>
      </c>
      <c r="U18" s="18">
        <v>0</v>
      </c>
      <c r="V18" s="18">
        <v>0</v>
      </c>
      <c r="W18" s="22">
        <v>0</v>
      </c>
    </row>
    <row r="19" spans="1:23" x14ac:dyDescent="0.3">
      <c r="A19" t="s">
        <v>509</v>
      </c>
      <c r="B19" s="18">
        <v>6</v>
      </c>
      <c r="C19" s="18">
        <v>2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1</v>
      </c>
      <c r="K19" s="18">
        <v>1</v>
      </c>
      <c r="L19" s="18">
        <v>1</v>
      </c>
      <c r="M19" s="18">
        <v>0</v>
      </c>
      <c r="N19" s="18">
        <v>0</v>
      </c>
      <c r="O19" s="18">
        <v>0</v>
      </c>
      <c r="P19" s="18">
        <v>0</v>
      </c>
      <c r="Q19" s="18">
        <v>1</v>
      </c>
      <c r="R19" s="18">
        <v>0</v>
      </c>
      <c r="S19" s="20">
        <v>0</v>
      </c>
      <c r="T19" s="18">
        <v>0</v>
      </c>
      <c r="U19" s="18">
        <v>0</v>
      </c>
      <c r="V19" s="18">
        <v>0</v>
      </c>
      <c r="W19" s="22">
        <v>0</v>
      </c>
    </row>
    <row r="20" spans="1:23" x14ac:dyDescent="0.3">
      <c r="A20" t="s">
        <v>518</v>
      </c>
      <c r="B20" s="18">
        <v>7</v>
      </c>
      <c r="C20" s="18">
        <v>4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2</v>
      </c>
      <c r="K20" s="18">
        <v>0</v>
      </c>
      <c r="L20" s="18">
        <v>0</v>
      </c>
      <c r="M20" s="18">
        <v>0</v>
      </c>
      <c r="N20" s="18">
        <v>0</v>
      </c>
      <c r="O20" s="18">
        <v>1</v>
      </c>
      <c r="P20" s="18">
        <v>0</v>
      </c>
      <c r="Q20" s="18">
        <v>0</v>
      </c>
      <c r="R20" s="18">
        <v>0</v>
      </c>
      <c r="S20" s="20">
        <v>0</v>
      </c>
      <c r="T20" s="18">
        <v>0</v>
      </c>
      <c r="U20" s="18">
        <v>0</v>
      </c>
      <c r="V20" s="18">
        <v>0</v>
      </c>
      <c r="W20" s="22">
        <v>0</v>
      </c>
    </row>
    <row r="21" spans="1:23" x14ac:dyDescent="0.3">
      <c r="A21" t="s">
        <v>530</v>
      </c>
      <c r="B21" s="18">
        <v>11</v>
      </c>
      <c r="C21" s="18">
        <v>3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1</v>
      </c>
      <c r="M21" s="18">
        <v>1</v>
      </c>
      <c r="N21" s="18">
        <v>1</v>
      </c>
      <c r="O21" s="18">
        <v>4</v>
      </c>
      <c r="P21" s="18">
        <v>0</v>
      </c>
      <c r="Q21" s="18">
        <v>0</v>
      </c>
      <c r="R21" s="18">
        <v>1</v>
      </c>
      <c r="S21" s="20">
        <v>0</v>
      </c>
      <c r="T21" s="18">
        <v>0</v>
      </c>
      <c r="U21" s="18">
        <v>0</v>
      </c>
      <c r="V21" s="18">
        <v>0</v>
      </c>
      <c r="W21" s="22">
        <v>0</v>
      </c>
    </row>
    <row r="22" spans="1:23" x14ac:dyDescent="0.3">
      <c r="A22" t="s">
        <v>546</v>
      </c>
      <c r="B22" s="18">
        <v>13</v>
      </c>
      <c r="C22" s="18">
        <v>4</v>
      </c>
      <c r="D22" s="18">
        <v>0</v>
      </c>
      <c r="E22" s="18">
        <v>1</v>
      </c>
      <c r="F22" s="18">
        <v>0</v>
      </c>
      <c r="G22" s="18">
        <v>1</v>
      </c>
      <c r="H22" s="18">
        <v>0</v>
      </c>
      <c r="I22" s="18">
        <v>0</v>
      </c>
      <c r="J22" s="18">
        <v>0</v>
      </c>
      <c r="K22" s="18">
        <v>2</v>
      </c>
      <c r="L22" s="18">
        <v>3</v>
      </c>
      <c r="M22" s="18">
        <v>1</v>
      </c>
      <c r="N22" s="18">
        <v>0</v>
      </c>
      <c r="O22" s="18">
        <v>0</v>
      </c>
      <c r="P22" s="18">
        <v>0</v>
      </c>
      <c r="Q22" s="18">
        <v>1</v>
      </c>
      <c r="R22" s="18">
        <v>0</v>
      </c>
      <c r="S22" s="20">
        <v>0</v>
      </c>
      <c r="T22" s="18">
        <v>0</v>
      </c>
      <c r="U22" s="18">
        <v>0</v>
      </c>
      <c r="V22" s="18">
        <v>0</v>
      </c>
      <c r="W22" s="22">
        <v>0</v>
      </c>
    </row>
    <row r="23" spans="1:23" x14ac:dyDescent="0.3">
      <c r="A23" t="s">
        <v>568</v>
      </c>
      <c r="B23" s="18">
        <v>9</v>
      </c>
      <c r="C23" s="18">
        <v>3</v>
      </c>
      <c r="D23" s="18">
        <v>0</v>
      </c>
      <c r="E23" s="18">
        <v>0</v>
      </c>
      <c r="F23" s="18">
        <v>0</v>
      </c>
      <c r="G23" s="18">
        <v>0</v>
      </c>
      <c r="H23" s="18">
        <v>2</v>
      </c>
      <c r="I23" s="18">
        <v>0</v>
      </c>
      <c r="J23" s="18">
        <v>1</v>
      </c>
      <c r="K23" s="18">
        <v>0</v>
      </c>
      <c r="L23" s="18">
        <v>0</v>
      </c>
      <c r="M23" s="18">
        <v>2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20">
        <v>1</v>
      </c>
      <c r="T23" s="18">
        <v>0</v>
      </c>
      <c r="U23" s="18">
        <v>0</v>
      </c>
      <c r="V23" s="18">
        <v>0</v>
      </c>
      <c r="W23" s="22">
        <v>0</v>
      </c>
    </row>
    <row r="24" spans="1:23" x14ac:dyDescent="0.3">
      <c r="A24" t="s">
        <v>580</v>
      </c>
      <c r="B24" s="18">
        <v>5</v>
      </c>
      <c r="C24" s="18">
        <v>2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1</v>
      </c>
      <c r="K24" s="18">
        <v>2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20">
        <v>0</v>
      </c>
      <c r="T24" s="18">
        <v>0</v>
      </c>
      <c r="U24" s="18">
        <v>0</v>
      </c>
      <c r="V24" s="18">
        <v>0</v>
      </c>
      <c r="W24" s="22">
        <v>0</v>
      </c>
    </row>
    <row r="25" spans="1:23" x14ac:dyDescent="0.3">
      <c r="A25" t="s">
        <v>592</v>
      </c>
      <c r="B25" s="18">
        <v>9</v>
      </c>
      <c r="C25" s="18">
        <v>5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1</v>
      </c>
      <c r="K25" s="18">
        <v>0</v>
      </c>
      <c r="L25" s="18">
        <v>0</v>
      </c>
      <c r="M25" s="18">
        <v>2</v>
      </c>
      <c r="N25" s="18">
        <v>0</v>
      </c>
      <c r="O25" s="18">
        <v>1</v>
      </c>
      <c r="P25" s="18">
        <v>0</v>
      </c>
      <c r="Q25" s="18">
        <v>0</v>
      </c>
      <c r="R25" s="18">
        <v>0</v>
      </c>
      <c r="S25" s="20">
        <v>0</v>
      </c>
      <c r="T25" s="18">
        <v>0</v>
      </c>
      <c r="U25" s="18">
        <v>0</v>
      </c>
      <c r="V25" s="18">
        <v>0</v>
      </c>
      <c r="W25" s="22">
        <v>0</v>
      </c>
    </row>
    <row r="26" spans="1:23" x14ac:dyDescent="0.3">
      <c r="A26" t="s">
        <v>614</v>
      </c>
      <c r="B26" s="18">
        <v>9</v>
      </c>
      <c r="C26" s="18">
        <v>3</v>
      </c>
      <c r="D26" s="18">
        <v>0</v>
      </c>
      <c r="E26" s="18">
        <v>1</v>
      </c>
      <c r="F26" s="18">
        <v>0</v>
      </c>
      <c r="G26" s="18">
        <v>0</v>
      </c>
      <c r="H26" s="18">
        <v>0</v>
      </c>
      <c r="I26" s="18">
        <v>0</v>
      </c>
      <c r="J26" s="18">
        <v>1</v>
      </c>
      <c r="K26" s="18">
        <v>0</v>
      </c>
      <c r="L26" s="18">
        <v>0</v>
      </c>
      <c r="M26" s="18">
        <v>1</v>
      </c>
      <c r="N26" s="18">
        <v>0</v>
      </c>
      <c r="O26" s="18">
        <v>3</v>
      </c>
      <c r="P26" s="18">
        <v>0</v>
      </c>
      <c r="Q26" s="18">
        <v>0</v>
      </c>
      <c r="R26" s="18">
        <v>0</v>
      </c>
      <c r="S26" s="20">
        <v>0</v>
      </c>
      <c r="T26" s="18">
        <v>0</v>
      </c>
      <c r="U26" s="18">
        <v>0</v>
      </c>
      <c r="V26" s="18">
        <v>0</v>
      </c>
      <c r="W26" s="22">
        <v>0</v>
      </c>
    </row>
    <row r="27" spans="1:23" x14ac:dyDescent="0.3">
      <c r="A27" t="s">
        <v>628</v>
      </c>
      <c r="B27" s="18">
        <v>9</v>
      </c>
      <c r="C27" s="18">
        <v>2</v>
      </c>
      <c r="D27" s="18">
        <v>0</v>
      </c>
      <c r="E27" s="18">
        <v>2</v>
      </c>
      <c r="F27" s="18">
        <v>0</v>
      </c>
      <c r="G27" s="18">
        <v>1</v>
      </c>
      <c r="H27" s="18">
        <v>2</v>
      </c>
      <c r="I27" s="18">
        <v>0</v>
      </c>
      <c r="J27" s="18">
        <v>1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20">
        <v>1</v>
      </c>
      <c r="T27" s="18">
        <v>0</v>
      </c>
      <c r="U27" s="18">
        <v>0</v>
      </c>
      <c r="V27" s="18">
        <v>0</v>
      </c>
      <c r="W27" s="22">
        <v>0</v>
      </c>
    </row>
    <row r="28" spans="1:23" x14ac:dyDescent="0.3">
      <c r="A28" t="s">
        <v>643</v>
      </c>
      <c r="B28" s="18">
        <v>11</v>
      </c>
      <c r="C28" s="18">
        <v>3</v>
      </c>
      <c r="D28" s="18">
        <v>1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3</v>
      </c>
      <c r="K28" s="18">
        <v>0</v>
      </c>
      <c r="L28" s="18">
        <v>0</v>
      </c>
      <c r="M28" s="18">
        <v>0</v>
      </c>
      <c r="N28" s="18">
        <v>0</v>
      </c>
      <c r="O28" s="18">
        <v>3</v>
      </c>
      <c r="P28" s="18">
        <v>0</v>
      </c>
      <c r="Q28" s="18">
        <v>1</v>
      </c>
      <c r="R28" s="18">
        <v>0</v>
      </c>
      <c r="S28" s="20">
        <v>0</v>
      </c>
      <c r="T28" s="18">
        <v>0</v>
      </c>
      <c r="U28" s="18">
        <v>0</v>
      </c>
      <c r="V28" s="18">
        <v>0</v>
      </c>
      <c r="W28" s="22">
        <v>0</v>
      </c>
    </row>
    <row r="29" spans="1:23" x14ac:dyDescent="0.3">
      <c r="A29" t="s">
        <v>658</v>
      </c>
      <c r="B29" s="18">
        <v>6</v>
      </c>
      <c r="C29" s="18">
        <v>2</v>
      </c>
      <c r="D29" s="18">
        <v>0</v>
      </c>
      <c r="E29" s="18">
        <v>0</v>
      </c>
      <c r="F29" s="18">
        <v>0</v>
      </c>
      <c r="G29" s="18">
        <v>1</v>
      </c>
      <c r="H29" s="18">
        <v>1</v>
      </c>
      <c r="I29" s="18">
        <v>0</v>
      </c>
      <c r="J29" s="18">
        <v>1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20">
        <v>0</v>
      </c>
      <c r="T29" s="18">
        <v>1</v>
      </c>
      <c r="U29" s="18">
        <v>0</v>
      </c>
      <c r="V29" s="18">
        <v>0</v>
      </c>
      <c r="W29" s="22">
        <v>0</v>
      </c>
    </row>
    <row r="30" spans="1:23" x14ac:dyDescent="0.3">
      <c r="A30" t="s">
        <v>670</v>
      </c>
      <c r="B30" s="18">
        <v>15</v>
      </c>
      <c r="C30" s="18">
        <v>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8</v>
      </c>
      <c r="K30" s="18">
        <v>0</v>
      </c>
      <c r="L30" s="18">
        <v>0</v>
      </c>
      <c r="M30" s="18">
        <v>0</v>
      </c>
      <c r="N30" s="18">
        <v>1</v>
      </c>
      <c r="O30" s="18">
        <v>1</v>
      </c>
      <c r="P30" s="18">
        <v>0</v>
      </c>
      <c r="Q30" s="18">
        <v>0</v>
      </c>
      <c r="R30" s="18">
        <v>1</v>
      </c>
      <c r="S30" s="20">
        <v>0</v>
      </c>
      <c r="T30" s="18">
        <v>0</v>
      </c>
      <c r="U30" s="18">
        <v>0</v>
      </c>
      <c r="V30" s="18">
        <v>0</v>
      </c>
      <c r="W30" s="22">
        <v>0</v>
      </c>
    </row>
    <row r="31" spans="1:23" x14ac:dyDescent="0.3">
      <c r="A31" t="s">
        <v>685</v>
      </c>
      <c r="B31" s="18">
        <v>14</v>
      </c>
      <c r="C31" s="18">
        <v>4</v>
      </c>
      <c r="D31" s="18">
        <v>0</v>
      </c>
      <c r="E31" s="18">
        <v>1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1</v>
      </c>
      <c r="L31" s="18">
        <v>1</v>
      </c>
      <c r="M31" s="18">
        <v>2</v>
      </c>
      <c r="N31" s="18">
        <v>0</v>
      </c>
      <c r="O31" s="18">
        <v>4</v>
      </c>
      <c r="P31" s="18">
        <v>0</v>
      </c>
      <c r="Q31" s="18">
        <v>0</v>
      </c>
      <c r="R31" s="18">
        <v>0</v>
      </c>
      <c r="S31" s="20">
        <v>0</v>
      </c>
      <c r="T31" s="18">
        <v>1</v>
      </c>
      <c r="U31" s="18">
        <v>0</v>
      </c>
      <c r="V31" s="18">
        <v>0</v>
      </c>
      <c r="W31" s="22">
        <v>0</v>
      </c>
    </row>
    <row r="32" spans="1:23" x14ac:dyDescent="0.3">
      <c r="A32" t="s">
        <v>713</v>
      </c>
      <c r="B32" s="18">
        <v>1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1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20">
        <v>0</v>
      </c>
      <c r="T32" s="18">
        <v>0</v>
      </c>
      <c r="U32" s="18">
        <v>0</v>
      </c>
      <c r="V32" s="18">
        <v>0</v>
      </c>
      <c r="W32" s="22">
        <v>0</v>
      </c>
    </row>
    <row r="33" spans="1:23" x14ac:dyDescent="0.3">
      <c r="A33" t="s">
        <v>718</v>
      </c>
      <c r="B33" s="18">
        <v>8</v>
      </c>
      <c r="C33" s="18">
        <v>4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2</v>
      </c>
      <c r="L33" s="18">
        <v>0</v>
      </c>
      <c r="M33" s="18">
        <v>1</v>
      </c>
      <c r="N33" s="18">
        <v>0</v>
      </c>
      <c r="O33" s="18">
        <v>0</v>
      </c>
      <c r="P33" s="18">
        <v>0</v>
      </c>
      <c r="Q33" s="18">
        <v>1</v>
      </c>
      <c r="R33" s="18">
        <v>0</v>
      </c>
      <c r="S33" s="20">
        <v>0</v>
      </c>
      <c r="T33" s="18">
        <v>0</v>
      </c>
      <c r="U33" s="18">
        <v>0</v>
      </c>
      <c r="V33" s="18">
        <v>0</v>
      </c>
      <c r="W33" s="22">
        <v>0</v>
      </c>
    </row>
    <row r="34" spans="1:23" x14ac:dyDescent="0.3">
      <c r="A34" t="s">
        <v>728</v>
      </c>
      <c r="B34" s="18">
        <v>2</v>
      </c>
      <c r="C34" s="18">
        <v>1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1</v>
      </c>
      <c r="R34" s="18">
        <v>0</v>
      </c>
      <c r="S34" s="20">
        <v>0</v>
      </c>
      <c r="T34" s="18">
        <v>0</v>
      </c>
      <c r="U34" s="18">
        <v>0</v>
      </c>
      <c r="V34" s="18">
        <v>0</v>
      </c>
      <c r="W34" s="22">
        <v>0</v>
      </c>
    </row>
    <row r="35" spans="1:23" x14ac:dyDescent="0.3">
      <c r="A35" t="s">
        <v>732</v>
      </c>
      <c r="B35" s="18">
        <v>4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1</v>
      </c>
      <c r="K35" s="18">
        <v>0</v>
      </c>
      <c r="L35" s="18">
        <v>1</v>
      </c>
      <c r="M35" s="18">
        <v>0</v>
      </c>
      <c r="N35" s="18">
        <v>0</v>
      </c>
      <c r="O35" s="18">
        <v>0</v>
      </c>
      <c r="P35" s="18">
        <v>0</v>
      </c>
      <c r="Q35" s="18">
        <v>1</v>
      </c>
      <c r="R35" s="18">
        <v>1</v>
      </c>
      <c r="S35" s="20">
        <v>0</v>
      </c>
      <c r="T35" s="18">
        <v>0</v>
      </c>
      <c r="U35" s="18">
        <v>0</v>
      </c>
      <c r="V35" s="18">
        <v>0</v>
      </c>
      <c r="W35" s="22">
        <v>0</v>
      </c>
    </row>
    <row r="36" spans="1:23" x14ac:dyDescent="0.3">
      <c r="A36" t="s">
        <v>743</v>
      </c>
      <c r="B36" s="18">
        <v>5</v>
      </c>
      <c r="C36" s="18">
        <v>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1</v>
      </c>
      <c r="N36" s="18">
        <v>0</v>
      </c>
      <c r="O36" s="18">
        <v>0</v>
      </c>
      <c r="P36" s="18">
        <v>0</v>
      </c>
      <c r="Q36" s="18">
        <v>1</v>
      </c>
      <c r="R36" s="18">
        <v>0</v>
      </c>
      <c r="S36" s="20">
        <v>0</v>
      </c>
      <c r="T36" s="18">
        <v>0</v>
      </c>
      <c r="U36" s="18">
        <v>0</v>
      </c>
      <c r="V36" s="18">
        <v>0</v>
      </c>
      <c r="W36" s="22">
        <v>0</v>
      </c>
    </row>
    <row r="37" spans="1:23" x14ac:dyDescent="0.3">
      <c r="A37" t="s">
        <v>748</v>
      </c>
      <c r="B37" s="18">
        <v>5</v>
      </c>
      <c r="C37" s="18">
        <v>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2</v>
      </c>
      <c r="L37" s="18">
        <v>0</v>
      </c>
      <c r="M37" s="18">
        <v>1</v>
      </c>
      <c r="N37" s="18">
        <v>0</v>
      </c>
      <c r="O37" s="18">
        <v>0</v>
      </c>
      <c r="P37" s="18">
        <v>0</v>
      </c>
      <c r="Q37" s="18">
        <v>1</v>
      </c>
      <c r="R37" s="18">
        <v>0</v>
      </c>
      <c r="S37" s="20">
        <v>0</v>
      </c>
      <c r="T37" s="18">
        <v>0</v>
      </c>
      <c r="U37" s="18">
        <v>0</v>
      </c>
      <c r="V37" s="18">
        <v>0</v>
      </c>
      <c r="W37" s="22">
        <v>0</v>
      </c>
    </row>
    <row r="38" spans="1:23" x14ac:dyDescent="0.3">
      <c r="A38" t="s">
        <v>757</v>
      </c>
      <c r="B38" s="18">
        <v>4</v>
      </c>
      <c r="C38" s="18">
        <v>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2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20">
        <v>0</v>
      </c>
      <c r="T38" s="18">
        <v>0</v>
      </c>
      <c r="U38" s="18">
        <v>0</v>
      </c>
      <c r="V38" s="18">
        <v>0</v>
      </c>
      <c r="W38" s="22">
        <v>0</v>
      </c>
    </row>
    <row r="39" spans="1:23" x14ac:dyDescent="0.3">
      <c r="A39" t="s">
        <v>764</v>
      </c>
      <c r="B39" s="18">
        <v>1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1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20">
        <v>0</v>
      </c>
      <c r="T39" s="18">
        <v>0</v>
      </c>
      <c r="U39" s="18">
        <v>0</v>
      </c>
      <c r="V39" s="18">
        <v>0</v>
      </c>
      <c r="W39" s="22">
        <v>0</v>
      </c>
    </row>
    <row r="40" spans="1:23" x14ac:dyDescent="0.3">
      <c r="A40" t="s">
        <v>771</v>
      </c>
      <c r="B40" s="18">
        <v>11</v>
      </c>
      <c r="C40" s="18">
        <v>4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1</v>
      </c>
      <c r="K40" s="18">
        <v>0</v>
      </c>
      <c r="L40" s="18">
        <v>0</v>
      </c>
      <c r="M40" s="18">
        <v>1</v>
      </c>
      <c r="N40" s="18">
        <v>0</v>
      </c>
      <c r="O40" s="18">
        <v>5</v>
      </c>
      <c r="P40" s="18">
        <v>0</v>
      </c>
      <c r="Q40" s="18">
        <v>0</v>
      </c>
      <c r="R40" s="18">
        <v>0</v>
      </c>
      <c r="S40" s="20">
        <v>0</v>
      </c>
      <c r="T40" s="18">
        <v>0</v>
      </c>
      <c r="U40" s="18">
        <v>0</v>
      </c>
      <c r="V40" s="18">
        <v>0</v>
      </c>
      <c r="W40" s="22">
        <v>0</v>
      </c>
    </row>
    <row r="41" spans="1:23" x14ac:dyDescent="0.3">
      <c r="A41" t="s">
        <v>783</v>
      </c>
      <c r="B41" s="18">
        <v>8</v>
      </c>
      <c r="C41" s="18">
        <v>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1</v>
      </c>
      <c r="K41" s="18">
        <v>1</v>
      </c>
      <c r="L41" s="18">
        <v>0</v>
      </c>
      <c r="M41" s="18">
        <v>1</v>
      </c>
      <c r="N41" s="18">
        <v>0</v>
      </c>
      <c r="O41" s="18">
        <v>0</v>
      </c>
      <c r="P41" s="18">
        <v>0</v>
      </c>
      <c r="Q41" s="18">
        <v>1</v>
      </c>
      <c r="R41" s="18">
        <v>0</v>
      </c>
      <c r="S41" s="20">
        <v>0</v>
      </c>
      <c r="T41" s="18">
        <v>0</v>
      </c>
      <c r="U41" s="18">
        <v>0</v>
      </c>
      <c r="V41" s="18">
        <v>0</v>
      </c>
      <c r="W41" s="22">
        <v>0</v>
      </c>
    </row>
    <row r="42" spans="1:23" x14ac:dyDescent="0.3">
      <c r="A42" t="s">
        <v>791</v>
      </c>
      <c r="B42" s="18">
        <v>6</v>
      </c>
      <c r="C42" s="18">
        <v>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3</v>
      </c>
      <c r="K42" s="18">
        <v>1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20">
        <v>0</v>
      </c>
      <c r="T42" s="18">
        <v>0</v>
      </c>
      <c r="U42" s="18">
        <v>0</v>
      </c>
      <c r="V42" s="18">
        <v>0</v>
      </c>
      <c r="W42" s="22">
        <v>0</v>
      </c>
    </row>
    <row r="43" spans="1:23" x14ac:dyDescent="0.3">
      <c r="A43" t="s">
        <v>797</v>
      </c>
      <c r="B43" s="18">
        <v>9</v>
      </c>
      <c r="C43" s="18">
        <v>4</v>
      </c>
      <c r="D43" s="18">
        <v>0</v>
      </c>
      <c r="E43" s="18">
        <v>0</v>
      </c>
      <c r="F43" s="18">
        <v>1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1</v>
      </c>
      <c r="M43" s="18">
        <v>1</v>
      </c>
      <c r="N43" s="18">
        <v>0</v>
      </c>
      <c r="O43" s="18">
        <v>0</v>
      </c>
      <c r="P43" s="18">
        <v>0</v>
      </c>
      <c r="Q43" s="18">
        <v>1</v>
      </c>
      <c r="R43" s="18">
        <v>0</v>
      </c>
      <c r="S43" s="20">
        <v>1</v>
      </c>
      <c r="T43" s="18">
        <v>0</v>
      </c>
      <c r="U43" s="18">
        <v>0</v>
      </c>
      <c r="V43" s="18">
        <v>0</v>
      </c>
      <c r="W43" s="22">
        <v>0</v>
      </c>
    </row>
    <row r="44" spans="1:23" x14ac:dyDescent="0.3">
      <c r="A44" t="s">
        <v>809</v>
      </c>
      <c r="B44" s="18">
        <v>6</v>
      </c>
      <c r="C44" s="18">
        <v>1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1</v>
      </c>
      <c r="K44" s="18">
        <v>0</v>
      </c>
      <c r="L44" s="18">
        <v>0</v>
      </c>
      <c r="M44" s="18">
        <v>0</v>
      </c>
      <c r="N44" s="18">
        <v>0</v>
      </c>
      <c r="O44" s="18">
        <v>2</v>
      </c>
      <c r="P44" s="18">
        <v>1</v>
      </c>
      <c r="Q44" s="18">
        <v>0</v>
      </c>
      <c r="R44" s="18">
        <v>0</v>
      </c>
      <c r="S44" s="20">
        <v>0</v>
      </c>
      <c r="T44" s="18">
        <v>1</v>
      </c>
      <c r="U44" s="18">
        <v>0</v>
      </c>
      <c r="V44" s="18">
        <v>0</v>
      </c>
      <c r="W44" s="22">
        <v>0</v>
      </c>
    </row>
    <row r="45" spans="1:23" x14ac:dyDescent="0.3">
      <c r="A45" t="s">
        <v>818</v>
      </c>
      <c r="B45" s="18">
        <v>9</v>
      </c>
      <c r="C45" s="18">
        <v>2</v>
      </c>
      <c r="D45" s="18">
        <v>0</v>
      </c>
      <c r="E45" s="18">
        <v>1</v>
      </c>
      <c r="F45" s="18">
        <v>0</v>
      </c>
      <c r="G45" s="18">
        <v>0</v>
      </c>
      <c r="H45" s="18">
        <v>0</v>
      </c>
      <c r="I45" s="18">
        <v>0</v>
      </c>
      <c r="J45" s="18">
        <v>1</v>
      </c>
      <c r="K45" s="18">
        <v>0</v>
      </c>
      <c r="L45" s="18">
        <v>0</v>
      </c>
      <c r="M45" s="18">
        <v>0</v>
      </c>
      <c r="N45" s="18">
        <v>0</v>
      </c>
      <c r="O45" s="18">
        <v>1</v>
      </c>
      <c r="P45" s="18">
        <v>0</v>
      </c>
      <c r="Q45" s="18">
        <v>0</v>
      </c>
      <c r="R45" s="18">
        <v>1</v>
      </c>
      <c r="S45" s="20">
        <v>0</v>
      </c>
      <c r="T45" s="18">
        <v>3</v>
      </c>
      <c r="U45" s="18">
        <v>0</v>
      </c>
      <c r="V45" s="18">
        <v>0</v>
      </c>
      <c r="W45" s="22">
        <v>0</v>
      </c>
    </row>
    <row r="46" spans="1:23" x14ac:dyDescent="0.3">
      <c r="A46" t="s">
        <v>830</v>
      </c>
      <c r="B46" s="18">
        <v>7</v>
      </c>
      <c r="C46" s="18">
        <v>3</v>
      </c>
      <c r="D46" s="18">
        <v>0</v>
      </c>
      <c r="E46" s="18">
        <v>0</v>
      </c>
      <c r="F46" s="18">
        <v>1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3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20">
        <v>0</v>
      </c>
      <c r="T46" s="18">
        <v>0</v>
      </c>
      <c r="U46" s="18">
        <v>0</v>
      </c>
      <c r="V46" s="18">
        <v>0</v>
      </c>
      <c r="W46" s="22">
        <v>0</v>
      </c>
    </row>
    <row r="47" spans="1:23" x14ac:dyDescent="0.3">
      <c r="A47" t="s">
        <v>839</v>
      </c>
      <c r="B47" s="18">
        <v>15</v>
      </c>
      <c r="C47" s="18">
        <v>9</v>
      </c>
      <c r="D47" s="18">
        <v>0</v>
      </c>
      <c r="E47" s="18">
        <v>2</v>
      </c>
      <c r="F47" s="18">
        <v>0</v>
      </c>
      <c r="G47" s="18">
        <v>0</v>
      </c>
      <c r="H47" s="18">
        <v>1</v>
      </c>
      <c r="I47" s="18">
        <v>0</v>
      </c>
      <c r="J47" s="18">
        <v>1</v>
      </c>
      <c r="K47" s="18">
        <v>0</v>
      </c>
      <c r="L47" s="18">
        <v>1</v>
      </c>
      <c r="M47" s="18">
        <v>0</v>
      </c>
      <c r="N47" s="18">
        <v>0</v>
      </c>
      <c r="O47" s="18">
        <v>0</v>
      </c>
      <c r="P47" s="18">
        <v>0</v>
      </c>
      <c r="Q47" s="18">
        <v>1</v>
      </c>
      <c r="R47" s="18">
        <v>0</v>
      </c>
      <c r="S47" s="20">
        <v>0</v>
      </c>
      <c r="T47" s="18">
        <v>0</v>
      </c>
      <c r="U47" s="18">
        <v>0</v>
      </c>
      <c r="V47" s="18">
        <v>0</v>
      </c>
      <c r="W47" s="22">
        <v>0</v>
      </c>
    </row>
    <row r="48" spans="1:23" x14ac:dyDescent="0.3">
      <c r="A48" t="s">
        <v>855</v>
      </c>
      <c r="B48" s="18">
        <v>16</v>
      </c>
      <c r="C48" s="18">
        <v>9</v>
      </c>
      <c r="D48" s="18">
        <v>0</v>
      </c>
      <c r="E48" s="18">
        <v>0</v>
      </c>
      <c r="F48" s="18">
        <v>1</v>
      </c>
      <c r="G48" s="18">
        <v>0</v>
      </c>
      <c r="H48" s="18">
        <v>0</v>
      </c>
      <c r="I48" s="18">
        <v>0</v>
      </c>
      <c r="J48" s="18">
        <v>4</v>
      </c>
      <c r="K48" s="18">
        <v>0</v>
      </c>
      <c r="L48" s="18">
        <v>1</v>
      </c>
      <c r="M48" s="18">
        <v>0</v>
      </c>
      <c r="N48" s="18">
        <v>0</v>
      </c>
      <c r="O48" s="18">
        <v>1</v>
      </c>
      <c r="P48" s="18">
        <v>0</v>
      </c>
      <c r="Q48" s="18">
        <v>0</v>
      </c>
      <c r="R48" s="18">
        <v>0</v>
      </c>
      <c r="S48" s="20">
        <v>0</v>
      </c>
      <c r="T48" s="18">
        <v>0</v>
      </c>
      <c r="U48" s="18">
        <v>0</v>
      </c>
      <c r="V48" s="18">
        <v>0</v>
      </c>
      <c r="W48" s="22">
        <v>0</v>
      </c>
    </row>
    <row r="49" spans="1:23" x14ac:dyDescent="0.3">
      <c r="A49" t="s">
        <v>875</v>
      </c>
      <c r="B49" s="18">
        <v>14</v>
      </c>
      <c r="C49" s="18">
        <v>5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1</v>
      </c>
      <c r="J49" s="18">
        <v>6</v>
      </c>
      <c r="K49" s="18">
        <v>0</v>
      </c>
      <c r="L49" s="18">
        <v>0</v>
      </c>
      <c r="M49" s="18">
        <v>1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20">
        <v>1</v>
      </c>
      <c r="T49" s="18">
        <v>0</v>
      </c>
      <c r="U49" s="18">
        <v>0</v>
      </c>
      <c r="V49" s="18">
        <v>0</v>
      </c>
      <c r="W49" s="22">
        <v>0</v>
      </c>
    </row>
    <row r="50" spans="1:23" x14ac:dyDescent="0.3">
      <c r="A50" t="s">
        <v>891</v>
      </c>
      <c r="B50" s="18">
        <v>4</v>
      </c>
      <c r="C50" s="18">
        <v>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1</v>
      </c>
      <c r="K50" s="18">
        <v>1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20">
        <v>1</v>
      </c>
      <c r="T50" s="18">
        <v>0</v>
      </c>
      <c r="U50" s="18">
        <v>0</v>
      </c>
      <c r="V50" s="18">
        <v>0</v>
      </c>
      <c r="W50" s="22">
        <v>0</v>
      </c>
    </row>
    <row r="51" spans="1:23" x14ac:dyDescent="0.3">
      <c r="A51" t="s">
        <v>895</v>
      </c>
      <c r="B51" s="18">
        <v>10</v>
      </c>
      <c r="C51" s="18">
        <v>4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3</v>
      </c>
      <c r="K51" s="18">
        <v>0</v>
      </c>
      <c r="L51" s="18">
        <v>0</v>
      </c>
      <c r="M51" s="18">
        <v>1</v>
      </c>
      <c r="N51" s="18">
        <v>1</v>
      </c>
      <c r="O51" s="18">
        <v>0</v>
      </c>
      <c r="P51" s="18">
        <v>0</v>
      </c>
      <c r="Q51" s="18">
        <v>0</v>
      </c>
      <c r="R51" s="18">
        <v>1</v>
      </c>
      <c r="S51" s="20">
        <v>0</v>
      </c>
      <c r="T51" s="18">
        <v>0</v>
      </c>
      <c r="U51" s="18">
        <v>0</v>
      </c>
      <c r="V51" s="18">
        <v>0</v>
      </c>
      <c r="W51" s="22">
        <v>0</v>
      </c>
    </row>
    <row r="52" spans="1:23" x14ac:dyDescent="0.3">
      <c r="A52" t="s">
        <v>909</v>
      </c>
      <c r="B52" s="18">
        <v>6</v>
      </c>
      <c r="C52" s="18">
        <v>3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3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20">
        <v>0</v>
      </c>
      <c r="T52" s="18">
        <v>0</v>
      </c>
      <c r="U52" s="18">
        <v>0</v>
      </c>
      <c r="V52" s="18">
        <v>0</v>
      </c>
      <c r="W52" s="22">
        <v>0</v>
      </c>
    </row>
    <row r="53" spans="1:23" x14ac:dyDescent="0.3">
      <c r="A53" t="s">
        <v>916</v>
      </c>
      <c r="B53" s="18">
        <v>2</v>
      </c>
      <c r="C53" s="18">
        <v>1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1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20">
        <v>0</v>
      </c>
      <c r="T53" s="18">
        <v>0</v>
      </c>
      <c r="U53" s="18">
        <v>0</v>
      </c>
      <c r="V53" s="18">
        <v>0</v>
      </c>
      <c r="W53" s="22">
        <v>0</v>
      </c>
    </row>
    <row r="54" spans="1:23" x14ac:dyDescent="0.3">
      <c r="A54" t="s">
        <v>919</v>
      </c>
      <c r="B54" s="18">
        <v>13</v>
      </c>
      <c r="C54" s="18">
        <v>8</v>
      </c>
      <c r="D54" s="18">
        <v>1</v>
      </c>
      <c r="E54" s="18">
        <v>1</v>
      </c>
      <c r="F54" s="18">
        <v>0</v>
      </c>
      <c r="G54" s="18">
        <v>0</v>
      </c>
      <c r="H54" s="18">
        <v>1</v>
      </c>
      <c r="I54" s="18">
        <v>0</v>
      </c>
      <c r="J54" s="18">
        <v>1</v>
      </c>
      <c r="K54" s="18">
        <v>0</v>
      </c>
      <c r="L54" s="18">
        <v>0</v>
      </c>
      <c r="M54" s="18">
        <v>0</v>
      </c>
      <c r="N54" s="18">
        <v>0</v>
      </c>
      <c r="O54" s="18">
        <v>1</v>
      </c>
      <c r="P54" s="18">
        <v>0</v>
      </c>
      <c r="Q54" s="18">
        <v>0</v>
      </c>
      <c r="R54" s="18">
        <v>0</v>
      </c>
      <c r="S54" s="20">
        <v>0</v>
      </c>
      <c r="T54" s="18">
        <v>0</v>
      </c>
      <c r="U54" s="18">
        <v>0</v>
      </c>
      <c r="V54" s="18">
        <v>0</v>
      </c>
      <c r="W54" s="22">
        <v>0</v>
      </c>
    </row>
    <row r="55" spans="1:23" x14ac:dyDescent="0.3">
      <c r="A55" t="s">
        <v>933</v>
      </c>
      <c r="B55" s="18">
        <v>8</v>
      </c>
      <c r="C55" s="18">
        <v>3</v>
      </c>
      <c r="D55" s="18">
        <v>0</v>
      </c>
      <c r="E55" s="18">
        <v>0</v>
      </c>
      <c r="F55" s="18">
        <v>1</v>
      </c>
      <c r="G55" s="18">
        <v>0</v>
      </c>
      <c r="H55" s="18">
        <v>0</v>
      </c>
      <c r="I55" s="18">
        <v>0</v>
      </c>
      <c r="J55" s="18">
        <v>2</v>
      </c>
      <c r="K55" s="18">
        <v>2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20">
        <v>0</v>
      </c>
      <c r="T55" s="18">
        <v>0</v>
      </c>
      <c r="U55" s="18">
        <v>0</v>
      </c>
      <c r="V55" s="18">
        <v>0</v>
      </c>
      <c r="W55" s="22">
        <v>0</v>
      </c>
    </row>
    <row r="56" spans="1:23" x14ac:dyDescent="0.3">
      <c r="A56" t="s">
        <v>943</v>
      </c>
      <c r="B56" s="18">
        <v>11</v>
      </c>
      <c r="C56" s="18">
        <v>3</v>
      </c>
      <c r="D56" s="18">
        <v>0</v>
      </c>
      <c r="E56" s="18">
        <v>0</v>
      </c>
      <c r="F56" s="18">
        <v>0</v>
      </c>
      <c r="G56" s="18">
        <v>0</v>
      </c>
      <c r="H56" s="18">
        <v>1</v>
      </c>
      <c r="I56" s="18">
        <v>1</v>
      </c>
      <c r="J56" s="18">
        <v>4</v>
      </c>
      <c r="K56" s="18">
        <v>1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20">
        <v>1</v>
      </c>
      <c r="T56" s="18">
        <v>0</v>
      </c>
      <c r="U56" s="18">
        <v>0</v>
      </c>
      <c r="V56" s="18">
        <v>0</v>
      </c>
      <c r="W56" s="22">
        <v>0</v>
      </c>
    </row>
    <row r="57" spans="1:23" x14ac:dyDescent="0.3">
      <c r="A57" t="s">
        <v>955</v>
      </c>
      <c r="B57" s="18">
        <v>5</v>
      </c>
      <c r="C57" s="18">
        <v>1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1</v>
      </c>
      <c r="K57" s="18">
        <v>0</v>
      </c>
      <c r="L57" s="18">
        <v>0</v>
      </c>
      <c r="M57" s="18">
        <v>1</v>
      </c>
      <c r="N57" s="18">
        <v>0</v>
      </c>
      <c r="O57" s="18">
        <v>1</v>
      </c>
      <c r="P57" s="18">
        <v>0</v>
      </c>
      <c r="Q57" s="18">
        <v>1</v>
      </c>
      <c r="R57" s="18">
        <v>0</v>
      </c>
      <c r="S57" s="20">
        <v>0</v>
      </c>
      <c r="T57" s="18">
        <v>0</v>
      </c>
      <c r="U57" s="18">
        <v>0</v>
      </c>
      <c r="V57" s="18">
        <v>0</v>
      </c>
      <c r="W57" s="22">
        <v>0</v>
      </c>
    </row>
    <row r="58" spans="1:23" x14ac:dyDescent="0.3">
      <c r="A58" t="s">
        <v>960</v>
      </c>
      <c r="B58" s="18">
        <v>7</v>
      </c>
      <c r="C58" s="18">
        <v>0</v>
      </c>
      <c r="D58" s="18">
        <v>0</v>
      </c>
      <c r="E58" s="18">
        <v>2</v>
      </c>
      <c r="F58" s="18">
        <v>0</v>
      </c>
      <c r="G58" s="18">
        <v>0</v>
      </c>
      <c r="H58" s="18">
        <v>0</v>
      </c>
      <c r="I58" s="18">
        <v>0</v>
      </c>
      <c r="J58" s="21">
        <v>1</v>
      </c>
      <c r="K58" s="18">
        <v>0</v>
      </c>
      <c r="L58" s="18">
        <v>1</v>
      </c>
      <c r="M58" s="18">
        <v>1</v>
      </c>
      <c r="N58" s="18">
        <v>0</v>
      </c>
      <c r="O58" s="18">
        <v>2</v>
      </c>
      <c r="P58" s="18">
        <v>0</v>
      </c>
      <c r="Q58" s="18">
        <v>0</v>
      </c>
      <c r="R58" s="18">
        <v>0</v>
      </c>
      <c r="S58" s="20">
        <v>0</v>
      </c>
      <c r="T58" s="18">
        <v>0</v>
      </c>
      <c r="U58" s="18">
        <v>0</v>
      </c>
      <c r="V58" s="18">
        <v>0</v>
      </c>
      <c r="W58" s="22">
        <v>0</v>
      </c>
    </row>
    <row r="59" spans="1:23" x14ac:dyDescent="0.3">
      <c r="A59" t="s">
        <v>971</v>
      </c>
      <c r="B59" s="18">
        <v>8</v>
      </c>
      <c r="C59" s="18">
        <v>3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3</v>
      </c>
      <c r="K59" s="18">
        <v>1</v>
      </c>
      <c r="L59" s="18">
        <v>1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20">
        <v>0</v>
      </c>
      <c r="T59" s="18">
        <v>0</v>
      </c>
      <c r="U59" s="18">
        <v>0</v>
      </c>
      <c r="V59" s="18">
        <v>0</v>
      </c>
      <c r="W59" s="22">
        <v>0</v>
      </c>
    </row>
    <row r="60" spans="1:23" x14ac:dyDescent="0.3">
      <c r="A60" t="s">
        <v>982</v>
      </c>
      <c r="B60" s="18">
        <v>3</v>
      </c>
      <c r="C60" s="18">
        <v>0</v>
      </c>
      <c r="D60" s="18">
        <v>0</v>
      </c>
      <c r="E60" s="18">
        <v>1</v>
      </c>
      <c r="F60" s="18">
        <v>0</v>
      </c>
      <c r="G60" s="18">
        <v>0</v>
      </c>
      <c r="H60" s="18">
        <v>0</v>
      </c>
      <c r="I60" s="18">
        <v>0</v>
      </c>
      <c r="J60" s="18">
        <v>2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20">
        <v>0</v>
      </c>
      <c r="T60" s="18">
        <v>0</v>
      </c>
      <c r="U60" s="18">
        <v>0</v>
      </c>
      <c r="V60" s="18">
        <v>0</v>
      </c>
      <c r="W60" s="22">
        <v>0</v>
      </c>
    </row>
    <row r="61" spans="1:23" x14ac:dyDescent="0.3">
      <c r="A61" t="s">
        <v>984</v>
      </c>
      <c r="B61" s="18">
        <v>4</v>
      </c>
      <c r="C61" s="18">
        <v>1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1</v>
      </c>
      <c r="K61" s="18">
        <v>1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1</v>
      </c>
      <c r="S61" s="20">
        <v>0</v>
      </c>
      <c r="T61" s="18">
        <v>0</v>
      </c>
      <c r="U61" s="18">
        <v>0</v>
      </c>
      <c r="V61" s="18">
        <v>0</v>
      </c>
      <c r="W61" s="22">
        <v>0</v>
      </c>
    </row>
    <row r="62" spans="1:23" x14ac:dyDescent="0.3">
      <c r="A62" s="8" t="s">
        <v>988</v>
      </c>
      <c r="B62" s="18">
        <v>2</v>
      </c>
      <c r="C62" s="18">
        <v>1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20">
        <v>0</v>
      </c>
      <c r="T62" s="18">
        <v>1</v>
      </c>
      <c r="U62" s="18">
        <v>0</v>
      </c>
      <c r="V62" s="18">
        <v>0</v>
      </c>
      <c r="W62" s="22">
        <v>0</v>
      </c>
    </row>
    <row r="63" spans="1:23" x14ac:dyDescent="0.3">
      <c r="A63" s="4" t="s">
        <v>993</v>
      </c>
      <c r="B63" s="18">
        <v>5</v>
      </c>
      <c r="C63" s="18">
        <v>5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20">
        <v>0</v>
      </c>
      <c r="T63" s="18">
        <v>0</v>
      </c>
      <c r="U63" s="18">
        <v>0</v>
      </c>
      <c r="V63" s="18">
        <v>0</v>
      </c>
      <c r="W63" s="22">
        <v>0</v>
      </c>
    </row>
    <row r="64" spans="1:23" x14ac:dyDescent="0.3">
      <c r="A64" t="s">
        <v>997</v>
      </c>
      <c r="B64" s="18">
        <v>3</v>
      </c>
      <c r="C64" s="18">
        <v>1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1</v>
      </c>
      <c r="K64" s="18">
        <v>1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20">
        <v>0</v>
      </c>
      <c r="T64" s="18">
        <v>0</v>
      </c>
      <c r="U64" s="18">
        <v>0</v>
      </c>
      <c r="V64" s="18">
        <v>0</v>
      </c>
      <c r="W64" s="22">
        <v>0</v>
      </c>
    </row>
    <row r="65" spans="1:23" x14ac:dyDescent="0.3">
      <c r="A65" t="s">
        <v>999</v>
      </c>
      <c r="B65" s="18">
        <v>14</v>
      </c>
      <c r="C65" s="18">
        <v>6</v>
      </c>
      <c r="D65" s="18">
        <v>0</v>
      </c>
      <c r="E65" s="18">
        <v>2</v>
      </c>
      <c r="F65" s="18">
        <v>0</v>
      </c>
      <c r="G65" s="18">
        <v>1</v>
      </c>
      <c r="H65" s="18">
        <v>1</v>
      </c>
      <c r="I65" s="18">
        <v>0</v>
      </c>
      <c r="J65" s="18">
        <v>0</v>
      </c>
      <c r="K65" s="18">
        <v>1</v>
      </c>
      <c r="L65" s="18">
        <v>1</v>
      </c>
      <c r="M65" s="18">
        <v>0</v>
      </c>
      <c r="N65" s="18">
        <v>1</v>
      </c>
      <c r="O65" s="18">
        <v>1</v>
      </c>
      <c r="P65" s="18">
        <v>0</v>
      </c>
      <c r="Q65" s="18">
        <v>0</v>
      </c>
      <c r="R65" s="18">
        <v>0</v>
      </c>
      <c r="S65" s="20">
        <v>0</v>
      </c>
      <c r="T65" s="18">
        <v>0</v>
      </c>
      <c r="U65" s="18">
        <v>0</v>
      </c>
      <c r="V65" s="18">
        <v>0</v>
      </c>
      <c r="W65" s="22">
        <v>0</v>
      </c>
    </row>
    <row r="66" spans="1:23" x14ac:dyDescent="0.3">
      <c r="A66" t="s">
        <v>1014</v>
      </c>
      <c r="B66" s="18">
        <v>13</v>
      </c>
      <c r="C66" s="18">
        <v>4</v>
      </c>
      <c r="D66" s="18">
        <v>0</v>
      </c>
      <c r="E66" s="18">
        <v>0</v>
      </c>
      <c r="F66" s="18">
        <v>0</v>
      </c>
      <c r="G66" s="18">
        <v>1</v>
      </c>
      <c r="H66" s="18">
        <v>1</v>
      </c>
      <c r="I66" s="18">
        <v>0</v>
      </c>
      <c r="J66" s="18">
        <v>3</v>
      </c>
      <c r="K66" s="18">
        <v>1</v>
      </c>
      <c r="L66" s="18">
        <v>0</v>
      </c>
      <c r="M66" s="18">
        <v>2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20">
        <v>0</v>
      </c>
      <c r="T66" s="18">
        <v>1</v>
      </c>
      <c r="U66" s="18">
        <v>0</v>
      </c>
      <c r="V66" s="18">
        <v>0</v>
      </c>
      <c r="W66" s="22">
        <v>0</v>
      </c>
    </row>
    <row r="67" spans="1:23" x14ac:dyDescent="0.3">
      <c r="A67" t="s">
        <v>1027</v>
      </c>
      <c r="B67" s="18">
        <v>9</v>
      </c>
      <c r="C67" s="18">
        <v>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3</v>
      </c>
      <c r="K67" s="18">
        <v>0</v>
      </c>
      <c r="L67" s="18">
        <v>0</v>
      </c>
      <c r="M67" s="18">
        <v>0</v>
      </c>
      <c r="N67" s="18">
        <v>0</v>
      </c>
      <c r="O67" s="18">
        <v>2</v>
      </c>
      <c r="P67" s="18">
        <v>0</v>
      </c>
      <c r="Q67" s="18">
        <v>0</v>
      </c>
      <c r="R67" s="18">
        <v>0</v>
      </c>
      <c r="S67" s="20">
        <v>0</v>
      </c>
      <c r="T67" s="18">
        <v>0</v>
      </c>
      <c r="U67" s="18">
        <v>0</v>
      </c>
      <c r="V67" s="18">
        <v>0</v>
      </c>
      <c r="W67" s="22">
        <v>0</v>
      </c>
    </row>
    <row r="68" spans="1:23" x14ac:dyDescent="0.3">
      <c r="A68" s="11" t="s">
        <v>1039</v>
      </c>
      <c r="B68" s="18">
        <v>23</v>
      </c>
      <c r="C68" s="18">
        <v>6</v>
      </c>
      <c r="D68" s="18">
        <v>0</v>
      </c>
      <c r="E68" s="18">
        <v>0</v>
      </c>
      <c r="F68" s="18">
        <v>1</v>
      </c>
      <c r="G68" s="18">
        <v>1</v>
      </c>
      <c r="H68" s="18">
        <v>0</v>
      </c>
      <c r="I68" s="18">
        <v>0</v>
      </c>
      <c r="J68" s="18">
        <v>12</v>
      </c>
      <c r="K68" s="18">
        <v>1</v>
      </c>
      <c r="L68" s="18">
        <v>1</v>
      </c>
      <c r="M68" s="18">
        <v>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20">
        <v>0</v>
      </c>
      <c r="T68" s="18">
        <v>0</v>
      </c>
      <c r="U68" s="18">
        <v>0</v>
      </c>
      <c r="V68" s="18">
        <v>0</v>
      </c>
      <c r="W68" s="22">
        <v>0</v>
      </c>
    </row>
    <row r="69" spans="1:23" x14ac:dyDescent="0.3">
      <c r="A69" t="s">
        <v>1061</v>
      </c>
      <c r="B69" s="18">
        <v>25</v>
      </c>
      <c r="C69" s="18">
        <v>13</v>
      </c>
      <c r="D69" s="18">
        <v>0</v>
      </c>
      <c r="E69" s="18">
        <v>1</v>
      </c>
      <c r="F69" s="18">
        <v>3</v>
      </c>
      <c r="G69" s="18">
        <v>1</v>
      </c>
      <c r="H69" s="18">
        <v>0</v>
      </c>
      <c r="I69" s="18">
        <v>0</v>
      </c>
      <c r="J69" s="18">
        <v>2</v>
      </c>
      <c r="K69" s="18">
        <v>1</v>
      </c>
      <c r="L69" s="18">
        <v>0</v>
      </c>
      <c r="M69" s="18">
        <v>2</v>
      </c>
      <c r="N69" s="18">
        <v>0</v>
      </c>
      <c r="O69" s="18">
        <v>2</v>
      </c>
      <c r="P69" s="18">
        <v>0</v>
      </c>
      <c r="Q69" s="18">
        <v>0</v>
      </c>
      <c r="R69" s="18">
        <v>0</v>
      </c>
      <c r="S69" s="20">
        <v>0</v>
      </c>
      <c r="T69" s="18">
        <v>0</v>
      </c>
      <c r="U69" s="18">
        <v>0</v>
      </c>
      <c r="V69" s="18">
        <v>0</v>
      </c>
      <c r="W69" s="22">
        <v>0</v>
      </c>
    </row>
    <row r="70" spans="1:23" x14ac:dyDescent="0.3">
      <c r="A70" t="s">
        <v>1090</v>
      </c>
      <c r="B70" s="18">
        <v>13</v>
      </c>
      <c r="C70" s="18">
        <v>4</v>
      </c>
      <c r="D70" s="18">
        <v>0</v>
      </c>
      <c r="E70" s="18">
        <v>2</v>
      </c>
      <c r="F70" s="18">
        <v>0</v>
      </c>
      <c r="G70" s="18">
        <v>1</v>
      </c>
      <c r="H70" s="18">
        <v>0</v>
      </c>
      <c r="I70" s="18">
        <v>0</v>
      </c>
      <c r="J70" s="18">
        <v>0</v>
      </c>
      <c r="K70" s="18">
        <v>0</v>
      </c>
      <c r="L70" s="18">
        <v>1</v>
      </c>
      <c r="M70" s="18">
        <v>2</v>
      </c>
      <c r="N70" s="18">
        <v>0</v>
      </c>
      <c r="O70" s="18">
        <v>1</v>
      </c>
      <c r="P70" s="18">
        <v>0</v>
      </c>
      <c r="Q70" s="18">
        <v>0</v>
      </c>
      <c r="R70" s="18">
        <v>2</v>
      </c>
      <c r="S70" s="20">
        <v>0</v>
      </c>
      <c r="T70" s="18">
        <v>0</v>
      </c>
      <c r="U70" s="18">
        <v>0</v>
      </c>
      <c r="V70" s="18">
        <v>0</v>
      </c>
      <c r="W70" s="22">
        <v>0</v>
      </c>
    </row>
    <row r="71" spans="1:23" x14ac:dyDescent="0.3">
      <c r="A71" t="s">
        <v>1105</v>
      </c>
      <c r="B71" s="18">
        <v>5</v>
      </c>
      <c r="C71" s="18">
        <v>1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3</v>
      </c>
      <c r="L71" s="18">
        <v>0</v>
      </c>
      <c r="M71" s="18">
        <v>1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20">
        <v>0</v>
      </c>
      <c r="T71" s="18">
        <v>0</v>
      </c>
      <c r="U71" s="18">
        <v>0</v>
      </c>
      <c r="V71" s="18">
        <v>0</v>
      </c>
      <c r="W71" s="22">
        <v>0</v>
      </c>
    </row>
    <row r="72" spans="1:23" x14ac:dyDescent="0.3">
      <c r="A72" t="s">
        <v>1112</v>
      </c>
      <c r="B72" s="18">
        <v>21</v>
      </c>
      <c r="C72" s="18">
        <v>11</v>
      </c>
      <c r="D72" s="18">
        <v>0</v>
      </c>
      <c r="E72" s="18">
        <v>2</v>
      </c>
      <c r="F72" s="18">
        <v>0</v>
      </c>
      <c r="G72" s="18">
        <v>0</v>
      </c>
      <c r="H72" s="18">
        <v>0</v>
      </c>
      <c r="I72" s="18">
        <v>0</v>
      </c>
      <c r="J72" s="18">
        <v>1</v>
      </c>
      <c r="K72" s="18">
        <v>2</v>
      </c>
      <c r="L72" s="18">
        <v>0</v>
      </c>
      <c r="M72" s="18">
        <v>1</v>
      </c>
      <c r="N72" s="18">
        <v>0</v>
      </c>
      <c r="O72" s="18">
        <v>3</v>
      </c>
      <c r="P72" s="18">
        <v>0</v>
      </c>
      <c r="Q72" s="18">
        <v>0</v>
      </c>
      <c r="R72" s="18">
        <v>1</v>
      </c>
      <c r="S72" s="20">
        <v>0</v>
      </c>
      <c r="T72" s="18">
        <v>0</v>
      </c>
      <c r="U72" s="18">
        <v>0</v>
      </c>
      <c r="V72" s="18">
        <v>0</v>
      </c>
      <c r="W72" s="22">
        <v>0</v>
      </c>
    </row>
    <row r="73" spans="1:23" x14ac:dyDescent="0.3">
      <c r="A73" t="s">
        <v>1132</v>
      </c>
      <c r="B73" s="18">
        <v>6</v>
      </c>
      <c r="C73" s="18">
        <v>2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1</v>
      </c>
      <c r="K73" s="18">
        <v>0</v>
      </c>
      <c r="L73" s="18">
        <v>1</v>
      </c>
      <c r="M73" s="18">
        <v>1</v>
      </c>
      <c r="N73" s="18">
        <v>0</v>
      </c>
      <c r="O73" s="18">
        <v>0</v>
      </c>
      <c r="P73" s="18">
        <v>0</v>
      </c>
      <c r="Q73" s="18">
        <v>1</v>
      </c>
      <c r="R73" s="18">
        <v>0</v>
      </c>
      <c r="S73" s="20">
        <v>0</v>
      </c>
      <c r="T73" s="18">
        <v>0</v>
      </c>
      <c r="U73" s="18">
        <v>0</v>
      </c>
      <c r="V73" s="18">
        <v>0</v>
      </c>
      <c r="W73" s="22">
        <v>0</v>
      </c>
    </row>
    <row r="74" spans="1:23" x14ac:dyDescent="0.3">
      <c r="A74" t="s">
        <v>1137</v>
      </c>
      <c r="B74" s="18">
        <v>13</v>
      </c>
      <c r="C74" s="18">
        <v>3</v>
      </c>
      <c r="D74" s="18">
        <v>1</v>
      </c>
      <c r="E74" s="18">
        <v>0</v>
      </c>
      <c r="F74" s="18">
        <v>0</v>
      </c>
      <c r="G74" s="18">
        <v>1</v>
      </c>
      <c r="H74" s="18">
        <v>0</v>
      </c>
      <c r="I74" s="18">
        <v>0</v>
      </c>
      <c r="J74" s="18">
        <v>4</v>
      </c>
      <c r="K74" s="18">
        <v>2</v>
      </c>
      <c r="L74" s="18">
        <v>0</v>
      </c>
      <c r="M74" s="18">
        <v>2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20">
        <v>0</v>
      </c>
      <c r="T74" s="18">
        <v>0</v>
      </c>
      <c r="U74" s="18">
        <v>0</v>
      </c>
      <c r="V74" s="18">
        <v>0</v>
      </c>
      <c r="W74" s="22">
        <v>0</v>
      </c>
    </row>
    <row r="75" spans="1:23" x14ac:dyDescent="0.3">
      <c r="A75" t="s">
        <v>1153</v>
      </c>
      <c r="B75" s="18">
        <v>5</v>
      </c>
      <c r="C75" s="18">
        <v>2</v>
      </c>
      <c r="D75" s="18">
        <v>0</v>
      </c>
      <c r="E75" s="18">
        <v>1</v>
      </c>
      <c r="F75" s="18">
        <v>0</v>
      </c>
      <c r="G75" s="18">
        <v>0</v>
      </c>
      <c r="H75" s="18">
        <v>0</v>
      </c>
      <c r="I75" s="18">
        <v>0</v>
      </c>
      <c r="J75" s="18">
        <v>1</v>
      </c>
      <c r="K75" s="18">
        <v>0</v>
      </c>
      <c r="L75" s="18">
        <v>0</v>
      </c>
      <c r="M75" s="18">
        <v>1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20">
        <v>0</v>
      </c>
      <c r="T75" s="18">
        <v>0</v>
      </c>
      <c r="U75" s="18">
        <v>0</v>
      </c>
      <c r="V75" s="18">
        <v>0</v>
      </c>
      <c r="W75" s="22">
        <v>0</v>
      </c>
    </row>
    <row r="76" spans="1:23" x14ac:dyDescent="0.3">
      <c r="A76" t="s">
        <v>1158</v>
      </c>
      <c r="B76" s="18">
        <v>11</v>
      </c>
      <c r="C76" s="18">
        <v>4</v>
      </c>
      <c r="D76" s="18">
        <v>2</v>
      </c>
      <c r="E76" s="18">
        <v>0</v>
      </c>
      <c r="F76" s="18">
        <v>0</v>
      </c>
      <c r="G76" s="18">
        <v>0</v>
      </c>
      <c r="H76" s="18">
        <v>2</v>
      </c>
      <c r="I76" s="18">
        <v>0</v>
      </c>
      <c r="J76" s="18">
        <v>1</v>
      </c>
      <c r="K76" s="18">
        <v>0</v>
      </c>
      <c r="L76" s="18">
        <v>0</v>
      </c>
      <c r="M76" s="18">
        <v>1</v>
      </c>
      <c r="N76" s="18">
        <v>0</v>
      </c>
      <c r="O76" s="18">
        <v>0</v>
      </c>
      <c r="P76" s="21">
        <v>0</v>
      </c>
      <c r="Q76" s="18">
        <v>1</v>
      </c>
      <c r="R76" s="18">
        <v>0</v>
      </c>
      <c r="S76" s="20">
        <v>0</v>
      </c>
      <c r="T76" s="18">
        <v>0</v>
      </c>
      <c r="U76" s="18">
        <v>0</v>
      </c>
      <c r="V76" s="18">
        <v>0</v>
      </c>
      <c r="W76" s="22">
        <v>0</v>
      </c>
    </row>
    <row r="77" spans="1:23" x14ac:dyDescent="0.3">
      <c r="A77" t="s">
        <v>1172</v>
      </c>
      <c r="B77" s="18">
        <v>4</v>
      </c>
      <c r="C77" s="18">
        <v>2</v>
      </c>
      <c r="D77" s="18">
        <v>0</v>
      </c>
      <c r="E77" s="18">
        <v>1</v>
      </c>
      <c r="F77" s="18">
        <v>0</v>
      </c>
      <c r="G77" s="18">
        <v>0</v>
      </c>
      <c r="H77" s="18">
        <v>0</v>
      </c>
      <c r="I77" s="18">
        <v>0</v>
      </c>
      <c r="J77" s="18">
        <v>1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20">
        <v>0</v>
      </c>
      <c r="T77" s="18">
        <v>0</v>
      </c>
      <c r="U77" s="18">
        <v>0</v>
      </c>
      <c r="V77" s="18">
        <v>0</v>
      </c>
      <c r="W77" s="22">
        <v>0</v>
      </c>
    </row>
    <row r="78" spans="1:23" x14ac:dyDescent="0.3">
      <c r="A78" t="s">
        <v>1175</v>
      </c>
      <c r="B78" s="18">
        <v>9</v>
      </c>
      <c r="C78" s="18">
        <v>6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2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1</v>
      </c>
      <c r="R78" s="18">
        <v>0</v>
      </c>
      <c r="S78" s="20">
        <v>0</v>
      </c>
      <c r="T78" s="18">
        <v>0</v>
      </c>
      <c r="U78" s="18">
        <v>0</v>
      </c>
      <c r="V78" s="18">
        <v>0</v>
      </c>
      <c r="W78" s="22">
        <v>0</v>
      </c>
    </row>
    <row r="79" spans="1:23" x14ac:dyDescent="0.3">
      <c r="A79" t="s">
        <v>1179</v>
      </c>
      <c r="B79" s="18">
        <v>7</v>
      </c>
      <c r="C79" s="18">
        <v>6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1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20">
        <v>0</v>
      </c>
      <c r="T79" s="18">
        <v>0</v>
      </c>
      <c r="U79" s="18">
        <v>0</v>
      </c>
      <c r="V79" s="18">
        <v>0</v>
      </c>
      <c r="W79" s="22">
        <v>0</v>
      </c>
    </row>
    <row r="80" spans="1:23" x14ac:dyDescent="0.3">
      <c r="A80" t="s">
        <v>1192</v>
      </c>
      <c r="B80" s="18">
        <v>15</v>
      </c>
      <c r="C80" s="18">
        <v>8</v>
      </c>
      <c r="D80" s="18">
        <v>0</v>
      </c>
      <c r="E80" s="18">
        <v>0</v>
      </c>
      <c r="F80" s="18">
        <v>1</v>
      </c>
      <c r="G80" s="18">
        <v>1</v>
      </c>
      <c r="H80" s="18">
        <v>0</v>
      </c>
      <c r="I80" s="18">
        <v>0</v>
      </c>
      <c r="J80" s="18">
        <v>2</v>
      </c>
      <c r="K80" s="18">
        <v>2</v>
      </c>
      <c r="L80" s="18">
        <v>0</v>
      </c>
      <c r="M80" s="18">
        <v>1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20">
        <v>0</v>
      </c>
      <c r="T80" s="18">
        <v>0</v>
      </c>
      <c r="U80" s="18">
        <v>0</v>
      </c>
      <c r="V80" s="18">
        <v>0</v>
      </c>
      <c r="W80" s="22">
        <v>0</v>
      </c>
    </row>
    <row r="81" spans="1:23" x14ac:dyDescent="0.3">
      <c r="A81" t="s">
        <v>1206</v>
      </c>
      <c r="B81" s="18">
        <v>5</v>
      </c>
      <c r="C81" s="18">
        <v>2</v>
      </c>
      <c r="D81" s="18">
        <v>0</v>
      </c>
      <c r="E81" s="18">
        <v>0</v>
      </c>
      <c r="F81" s="18">
        <v>0</v>
      </c>
      <c r="G81" s="18">
        <v>1</v>
      </c>
      <c r="H81" s="18">
        <v>0</v>
      </c>
      <c r="I81" s="18">
        <v>0</v>
      </c>
      <c r="J81" s="18">
        <v>1</v>
      </c>
      <c r="K81" s="18">
        <v>1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20">
        <v>0</v>
      </c>
      <c r="T81" s="18">
        <v>0</v>
      </c>
      <c r="U81" s="18">
        <v>0</v>
      </c>
      <c r="V81" s="18">
        <v>0</v>
      </c>
      <c r="W81" s="22">
        <v>0</v>
      </c>
    </row>
    <row r="82" spans="1:23" x14ac:dyDescent="0.3">
      <c r="A82" t="s">
        <v>1213</v>
      </c>
      <c r="B82" s="18">
        <v>18</v>
      </c>
      <c r="C82" s="18">
        <v>10</v>
      </c>
      <c r="D82" s="18">
        <v>0</v>
      </c>
      <c r="E82" s="18">
        <v>2</v>
      </c>
      <c r="F82" s="18">
        <v>0</v>
      </c>
      <c r="G82" s="18">
        <v>0</v>
      </c>
      <c r="H82" s="18">
        <v>0</v>
      </c>
      <c r="I82" s="18">
        <v>0</v>
      </c>
      <c r="J82" s="18">
        <v>2</v>
      </c>
      <c r="K82" s="18">
        <v>1</v>
      </c>
      <c r="L82" s="18">
        <v>0</v>
      </c>
      <c r="M82" s="18">
        <v>2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20">
        <v>0</v>
      </c>
      <c r="T82" s="18">
        <v>0</v>
      </c>
      <c r="U82" s="18">
        <v>1</v>
      </c>
      <c r="V82" s="18">
        <v>0</v>
      </c>
      <c r="W82" s="22">
        <v>0</v>
      </c>
    </row>
    <row r="83" spans="1:23" x14ac:dyDescent="0.3">
      <c r="A83" t="s">
        <v>1234</v>
      </c>
      <c r="B83" s="18">
        <v>27</v>
      </c>
      <c r="C83" s="18">
        <v>11</v>
      </c>
      <c r="D83" s="18">
        <v>0</v>
      </c>
      <c r="E83" s="18">
        <v>0</v>
      </c>
      <c r="F83" s="18">
        <v>2</v>
      </c>
      <c r="G83" s="18">
        <v>1</v>
      </c>
      <c r="H83" s="18">
        <v>0</v>
      </c>
      <c r="I83" s="18">
        <v>0</v>
      </c>
      <c r="J83" s="18">
        <v>5</v>
      </c>
      <c r="K83" s="18">
        <v>2</v>
      </c>
      <c r="L83" s="18">
        <v>3</v>
      </c>
      <c r="M83" s="18">
        <v>0</v>
      </c>
      <c r="N83" s="18">
        <v>0</v>
      </c>
      <c r="O83" s="18">
        <v>1</v>
      </c>
      <c r="P83" s="18">
        <v>1</v>
      </c>
      <c r="Q83" s="18">
        <v>1</v>
      </c>
      <c r="R83" s="18">
        <v>0</v>
      </c>
      <c r="S83" s="20">
        <v>0</v>
      </c>
      <c r="T83" s="18">
        <v>0</v>
      </c>
      <c r="U83" s="18">
        <v>0</v>
      </c>
      <c r="V83" s="18">
        <v>0</v>
      </c>
      <c r="W83" s="22">
        <v>0</v>
      </c>
    </row>
    <row r="84" spans="1:23" x14ac:dyDescent="0.3">
      <c r="A84" t="s">
        <v>1260</v>
      </c>
      <c r="B84" s="18">
        <v>7</v>
      </c>
      <c r="C84" s="18">
        <v>4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1</v>
      </c>
      <c r="K84" s="18">
        <v>1</v>
      </c>
      <c r="L84" s="18">
        <v>1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20">
        <v>0</v>
      </c>
      <c r="T84" s="18">
        <v>0</v>
      </c>
      <c r="U84" s="18">
        <v>0</v>
      </c>
      <c r="V84" s="18">
        <v>0</v>
      </c>
      <c r="W84" s="22">
        <v>0</v>
      </c>
    </row>
    <row r="85" spans="1:23" x14ac:dyDescent="0.3">
      <c r="A85" t="s">
        <v>1267</v>
      </c>
      <c r="B85" s="18">
        <v>6</v>
      </c>
      <c r="C85" s="18">
        <v>1</v>
      </c>
      <c r="D85" s="18">
        <v>0</v>
      </c>
      <c r="E85" s="18">
        <v>0</v>
      </c>
      <c r="F85" s="18">
        <v>1</v>
      </c>
      <c r="G85" s="18">
        <v>0</v>
      </c>
      <c r="H85" s="18">
        <v>0</v>
      </c>
      <c r="I85" s="18">
        <v>0</v>
      </c>
      <c r="J85" s="18">
        <v>2</v>
      </c>
      <c r="K85" s="18">
        <v>1</v>
      </c>
      <c r="L85" s="18">
        <v>0</v>
      </c>
      <c r="M85" s="18">
        <v>1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20">
        <v>0</v>
      </c>
      <c r="T85" s="18">
        <v>0</v>
      </c>
      <c r="U85" s="18">
        <v>0</v>
      </c>
      <c r="V85" s="18">
        <v>0</v>
      </c>
      <c r="W85" s="22">
        <v>0</v>
      </c>
    </row>
    <row r="86" spans="1:23" x14ac:dyDescent="0.3">
      <c r="A86" t="s">
        <v>1275</v>
      </c>
      <c r="B86" s="18">
        <v>17</v>
      </c>
      <c r="C86" s="18">
        <v>7</v>
      </c>
      <c r="D86" s="18">
        <v>0</v>
      </c>
      <c r="E86" s="18">
        <v>1</v>
      </c>
      <c r="F86" s="18">
        <v>1</v>
      </c>
      <c r="G86" s="18">
        <v>1</v>
      </c>
      <c r="H86" s="18">
        <v>0</v>
      </c>
      <c r="I86" s="18">
        <v>0</v>
      </c>
      <c r="J86" s="18">
        <v>1</v>
      </c>
      <c r="K86" s="18">
        <v>0</v>
      </c>
      <c r="L86" s="18">
        <v>3</v>
      </c>
      <c r="M86" s="18">
        <v>2</v>
      </c>
      <c r="N86" s="18">
        <v>0</v>
      </c>
      <c r="O86" s="18">
        <v>0</v>
      </c>
      <c r="P86" s="18">
        <v>0</v>
      </c>
      <c r="Q86" s="18">
        <v>1</v>
      </c>
      <c r="R86" s="18">
        <v>0</v>
      </c>
      <c r="S86" s="20">
        <v>0</v>
      </c>
      <c r="T86" s="18">
        <v>0</v>
      </c>
      <c r="U86" s="18">
        <v>0</v>
      </c>
      <c r="V86" s="18">
        <v>0</v>
      </c>
      <c r="W86" s="22">
        <v>0</v>
      </c>
    </row>
    <row r="87" spans="1:23" x14ac:dyDescent="0.3">
      <c r="A87" t="s">
        <v>1290</v>
      </c>
      <c r="B87" s="18">
        <v>12</v>
      </c>
      <c r="C87" s="18">
        <v>3</v>
      </c>
      <c r="D87" s="18">
        <v>0</v>
      </c>
      <c r="E87" s="18">
        <v>2</v>
      </c>
      <c r="F87" s="18">
        <v>0</v>
      </c>
      <c r="G87" s="18">
        <v>0</v>
      </c>
      <c r="H87" s="18">
        <v>0</v>
      </c>
      <c r="I87" s="18">
        <v>0</v>
      </c>
      <c r="J87" s="18">
        <v>3</v>
      </c>
      <c r="K87" s="18">
        <v>0</v>
      </c>
      <c r="L87" s="18">
        <v>0</v>
      </c>
      <c r="M87" s="18">
        <v>2</v>
      </c>
      <c r="N87" s="18">
        <v>1</v>
      </c>
      <c r="O87" s="18">
        <v>1</v>
      </c>
      <c r="P87" s="18">
        <v>0</v>
      </c>
      <c r="Q87" s="18">
        <v>0</v>
      </c>
      <c r="R87" s="18">
        <v>0</v>
      </c>
      <c r="S87" s="20">
        <v>0</v>
      </c>
      <c r="T87" s="18">
        <v>0</v>
      </c>
      <c r="U87" s="18">
        <v>0</v>
      </c>
      <c r="V87" s="18">
        <v>0</v>
      </c>
      <c r="W87" s="22">
        <v>0</v>
      </c>
    </row>
    <row r="88" spans="1:23" x14ac:dyDescent="0.3">
      <c r="A88" t="s">
        <v>1304</v>
      </c>
      <c r="B88" s="18">
        <v>21</v>
      </c>
      <c r="C88" s="18">
        <v>7</v>
      </c>
      <c r="D88" s="18">
        <v>0</v>
      </c>
      <c r="E88" s="18">
        <v>0</v>
      </c>
      <c r="F88" s="18">
        <v>2</v>
      </c>
      <c r="G88" s="18">
        <v>0</v>
      </c>
      <c r="H88" s="18">
        <v>0</v>
      </c>
      <c r="I88" s="18">
        <v>0</v>
      </c>
      <c r="J88" s="18">
        <v>4</v>
      </c>
      <c r="K88" s="18">
        <v>5</v>
      </c>
      <c r="L88" s="18">
        <v>0</v>
      </c>
      <c r="M88" s="18">
        <v>0</v>
      </c>
      <c r="N88" s="18">
        <v>0</v>
      </c>
      <c r="O88" s="18">
        <v>2</v>
      </c>
      <c r="P88" s="18">
        <v>0</v>
      </c>
      <c r="Q88" s="18">
        <v>1</v>
      </c>
      <c r="R88" s="18">
        <v>0</v>
      </c>
      <c r="S88" s="20">
        <v>0</v>
      </c>
      <c r="T88" s="18">
        <v>0</v>
      </c>
      <c r="U88" s="18">
        <v>0</v>
      </c>
      <c r="V88" s="18">
        <v>0</v>
      </c>
      <c r="W88" s="22">
        <v>0</v>
      </c>
    </row>
    <row r="89" spans="1:23" x14ac:dyDescent="0.3">
      <c r="A89" t="s">
        <v>1320</v>
      </c>
      <c r="B89" s="18">
        <v>8</v>
      </c>
      <c r="C89" s="18">
        <v>5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2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1</v>
      </c>
      <c r="R89" s="18">
        <v>0</v>
      </c>
      <c r="S89" s="20">
        <v>0</v>
      </c>
      <c r="T89" s="18">
        <v>0</v>
      </c>
      <c r="U89" s="18">
        <v>0</v>
      </c>
      <c r="V89" s="18">
        <v>0</v>
      </c>
      <c r="W89" s="22">
        <v>0</v>
      </c>
    </row>
    <row r="90" spans="1:23" x14ac:dyDescent="0.3">
      <c r="A90" t="s">
        <v>1325</v>
      </c>
      <c r="B90" s="18">
        <v>15</v>
      </c>
      <c r="C90" s="18">
        <v>2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3</v>
      </c>
      <c r="K90" s="18">
        <v>2</v>
      </c>
      <c r="L90" s="18">
        <v>1</v>
      </c>
      <c r="M90" s="18">
        <v>2</v>
      </c>
      <c r="N90" s="18">
        <v>0</v>
      </c>
      <c r="O90" s="18">
        <v>4</v>
      </c>
      <c r="P90" s="18">
        <v>0</v>
      </c>
      <c r="Q90" s="18">
        <v>0</v>
      </c>
      <c r="R90" s="18">
        <v>1</v>
      </c>
      <c r="S90" s="20">
        <v>0</v>
      </c>
      <c r="T90" s="18">
        <v>0</v>
      </c>
      <c r="U90" s="18">
        <v>0</v>
      </c>
      <c r="V90" s="18">
        <v>0</v>
      </c>
      <c r="W90" s="22">
        <v>0</v>
      </c>
    </row>
    <row r="91" spans="1:23" x14ac:dyDescent="0.3">
      <c r="A91" t="s">
        <v>1338</v>
      </c>
      <c r="B91" s="18">
        <v>11</v>
      </c>
      <c r="C91" s="18">
        <v>5</v>
      </c>
      <c r="D91" s="18">
        <v>1</v>
      </c>
      <c r="E91" s="18">
        <v>0</v>
      </c>
      <c r="F91" s="18">
        <v>0</v>
      </c>
      <c r="G91" s="18">
        <v>1</v>
      </c>
      <c r="H91" s="18">
        <v>0</v>
      </c>
      <c r="I91" s="18">
        <v>0</v>
      </c>
      <c r="J91" s="18">
        <v>1</v>
      </c>
      <c r="K91" s="18">
        <v>1</v>
      </c>
      <c r="L91" s="18">
        <v>1</v>
      </c>
      <c r="M91" s="18">
        <v>1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20">
        <v>0</v>
      </c>
      <c r="T91" s="18">
        <v>0</v>
      </c>
      <c r="U91" s="18">
        <v>0</v>
      </c>
      <c r="V91" s="18">
        <v>0</v>
      </c>
      <c r="W91" s="22">
        <v>0</v>
      </c>
    </row>
    <row r="92" spans="1:23" x14ac:dyDescent="0.3">
      <c r="A92" t="s">
        <v>1347</v>
      </c>
      <c r="B92" s="18">
        <v>8</v>
      </c>
      <c r="C92" s="18">
        <v>3</v>
      </c>
      <c r="D92" s="18">
        <v>0</v>
      </c>
      <c r="E92" s="18">
        <v>1</v>
      </c>
      <c r="F92" s="18">
        <v>0</v>
      </c>
      <c r="G92" s="18">
        <v>0</v>
      </c>
      <c r="H92" s="18">
        <v>0</v>
      </c>
      <c r="I92" s="18">
        <v>0</v>
      </c>
      <c r="J92" s="18">
        <v>1</v>
      </c>
      <c r="K92" s="18">
        <v>1</v>
      </c>
      <c r="L92" s="18">
        <v>0</v>
      </c>
      <c r="M92" s="18">
        <v>1</v>
      </c>
      <c r="N92" s="18">
        <v>1</v>
      </c>
      <c r="O92" s="18">
        <v>0</v>
      </c>
      <c r="P92" s="18">
        <v>0</v>
      </c>
      <c r="Q92" s="18">
        <v>0</v>
      </c>
      <c r="R92" s="18">
        <v>0</v>
      </c>
      <c r="S92" s="20">
        <v>0</v>
      </c>
      <c r="T92" s="18">
        <v>0</v>
      </c>
      <c r="U92" s="18">
        <v>0</v>
      </c>
      <c r="V92" s="18">
        <v>0</v>
      </c>
      <c r="W92" s="22">
        <v>0</v>
      </c>
    </row>
    <row r="93" spans="1:23" x14ac:dyDescent="0.3">
      <c r="A93" t="s">
        <v>1352</v>
      </c>
      <c r="B93" s="18">
        <v>8</v>
      </c>
      <c r="C93" s="18">
        <v>5</v>
      </c>
      <c r="D93" s="18">
        <v>0</v>
      </c>
      <c r="E93" s="18">
        <v>0</v>
      </c>
      <c r="F93" s="18">
        <v>0</v>
      </c>
      <c r="G93" s="18">
        <v>0</v>
      </c>
      <c r="H93" s="18">
        <v>1</v>
      </c>
      <c r="I93" s="18">
        <v>0</v>
      </c>
      <c r="J93" s="18">
        <v>2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20">
        <v>0</v>
      </c>
      <c r="T93" s="18">
        <v>0</v>
      </c>
      <c r="U93" s="18">
        <v>0</v>
      </c>
      <c r="V93" s="18">
        <v>0</v>
      </c>
      <c r="W93" s="22">
        <v>0</v>
      </c>
    </row>
    <row r="94" spans="1:23" x14ac:dyDescent="0.3">
      <c r="A94" t="s">
        <v>1357</v>
      </c>
      <c r="B94" s="18">
        <v>8</v>
      </c>
      <c r="C94" s="18">
        <v>3</v>
      </c>
      <c r="D94" s="18">
        <v>0</v>
      </c>
      <c r="E94" s="18">
        <v>1</v>
      </c>
      <c r="F94" s="18">
        <v>1</v>
      </c>
      <c r="G94" s="18">
        <v>0</v>
      </c>
      <c r="H94" s="18">
        <v>0</v>
      </c>
      <c r="I94" s="18">
        <v>0</v>
      </c>
      <c r="J94" s="18">
        <v>3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20">
        <v>0</v>
      </c>
      <c r="T94" s="18">
        <v>0</v>
      </c>
      <c r="U94" s="18">
        <v>0</v>
      </c>
      <c r="V94" s="18">
        <v>0</v>
      </c>
      <c r="W94" s="22">
        <v>0</v>
      </c>
    </row>
    <row r="95" spans="1:23" x14ac:dyDescent="0.3">
      <c r="A95" t="s">
        <v>1366</v>
      </c>
      <c r="B95" s="18">
        <v>32</v>
      </c>
      <c r="C95" s="18">
        <v>12</v>
      </c>
      <c r="D95" s="18">
        <v>0</v>
      </c>
      <c r="E95" s="18">
        <v>1</v>
      </c>
      <c r="F95" s="18">
        <v>0</v>
      </c>
      <c r="G95" s="18">
        <v>1</v>
      </c>
      <c r="H95" s="18">
        <v>0</v>
      </c>
      <c r="I95" s="18">
        <v>0</v>
      </c>
      <c r="J95" s="18">
        <v>2</v>
      </c>
      <c r="K95" s="18">
        <v>2</v>
      </c>
      <c r="L95" s="18">
        <v>1</v>
      </c>
      <c r="M95" s="18">
        <v>4</v>
      </c>
      <c r="N95" s="18">
        <v>1</v>
      </c>
      <c r="O95" s="18">
        <v>3</v>
      </c>
      <c r="P95" s="18">
        <v>1</v>
      </c>
      <c r="Q95" s="18">
        <v>1</v>
      </c>
      <c r="R95" s="18">
        <v>3</v>
      </c>
      <c r="S95" s="20">
        <v>0</v>
      </c>
      <c r="T95" s="18">
        <v>0</v>
      </c>
      <c r="U95" s="18">
        <v>0</v>
      </c>
      <c r="V95" s="18">
        <v>0</v>
      </c>
      <c r="W95" s="22">
        <v>0</v>
      </c>
    </row>
    <row r="96" spans="1:23" x14ac:dyDescent="0.3">
      <c r="A96" t="s">
        <v>1397</v>
      </c>
      <c r="B96" s="18">
        <v>18</v>
      </c>
      <c r="C96" s="18">
        <v>7</v>
      </c>
      <c r="D96" s="18">
        <v>1</v>
      </c>
      <c r="E96" s="18">
        <v>1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4</v>
      </c>
      <c r="L96" s="18">
        <v>0</v>
      </c>
      <c r="M96" s="18">
        <v>3</v>
      </c>
      <c r="N96" s="18">
        <v>0</v>
      </c>
      <c r="O96" s="18">
        <v>2</v>
      </c>
      <c r="P96" s="18">
        <v>0</v>
      </c>
      <c r="Q96" s="18">
        <v>0</v>
      </c>
      <c r="R96" s="18">
        <v>0</v>
      </c>
      <c r="S96" s="20">
        <v>0</v>
      </c>
      <c r="T96" s="18">
        <v>0</v>
      </c>
      <c r="U96" s="18">
        <v>0</v>
      </c>
      <c r="V96" s="18">
        <v>0</v>
      </c>
      <c r="W96" s="22">
        <v>0</v>
      </c>
    </row>
    <row r="97" spans="1:23" x14ac:dyDescent="0.3">
      <c r="A97" t="s">
        <v>1420</v>
      </c>
      <c r="B97" s="18">
        <v>3</v>
      </c>
      <c r="C97" s="18">
        <v>2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1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20">
        <v>0</v>
      </c>
      <c r="T97" s="18">
        <v>0</v>
      </c>
      <c r="U97" s="18">
        <v>0</v>
      </c>
      <c r="V97" s="18">
        <v>0</v>
      </c>
      <c r="W97" s="22">
        <v>0</v>
      </c>
    </row>
    <row r="98" spans="1:23" x14ac:dyDescent="0.3">
      <c r="A98" t="s">
        <v>1426</v>
      </c>
      <c r="B98" s="18">
        <v>17</v>
      </c>
      <c r="C98" s="18">
        <v>9</v>
      </c>
      <c r="D98" s="18">
        <v>0</v>
      </c>
      <c r="E98" s="18">
        <v>0</v>
      </c>
      <c r="F98" s="18">
        <v>0</v>
      </c>
      <c r="G98" s="18">
        <v>1</v>
      </c>
      <c r="H98" s="18">
        <v>0</v>
      </c>
      <c r="I98" s="18">
        <v>0</v>
      </c>
      <c r="J98" s="18">
        <v>2</v>
      </c>
      <c r="K98" s="18">
        <v>1</v>
      </c>
      <c r="L98" s="18">
        <v>0</v>
      </c>
      <c r="M98" s="18">
        <v>1</v>
      </c>
      <c r="N98" s="18">
        <v>0</v>
      </c>
      <c r="O98" s="18">
        <v>0</v>
      </c>
      <c r="P98" s="18">
        <v>0</v>
      </c>
      <c r="Q98" s="18">
        <v>0</v>
      </c>
      <c r="R98" s="18">
        <v>2</v>
      </c>
      <c r="S98" s="20">
        <v>0</v>
      </c>
      <c r="T98" s="18">
        <v>0</v>
      </c>
      <c r="U98" s="18">
        <v>1</v>
      </c>
      <c r="V98" s="18">
        <v>0</v>
      </c>
      <c r="W98" s="22">
        <v>0</v>
      </c>
    </row>
    <row r="99" spans="1:23" x14ac:dyDescent="0.3">
      <c r="A99" t="s">
        <v>1448</v>
      </c>
      <c r="B99" s="18">
        <v>17</v>
      </c>
      <c r="C99" s="18">
        <v>4</v>
      </c>
      <c r="D99" s="18">
        <v>1</v>
      </c>
      <c r="E99" s="18">
        <v>1</v>
      </c>
      <c r="F99" s="18">
        <v>2</v>
      </c>
      <c r="G99" s="18">
        <v>0</v>
      </c>
      <c r="H99" s="18">
        <v>0</v>
      </c>
      <c r="I99" s="18">
        <v>0</v>
      </c>
      <c r="J99" s="18">
        <v>2</v>
      </c>
      <c r="K99" s="18">
        <v>1</v>
      </c>
      <c r="L99" s="18">
        <v>1</v>
      </c>
      <c r="M99" s="18">
        <v>1</v>
      </c>
      <c r="N99" s="18">
        <v>0</v>
      </c>
      <c r="O99" s="18">
        <v>3</v>
      </c>
      <c r="P99" s="18">
        <v>0</v>
      </c>
      <c r="Q99" s="18">
        <v>0</v>
      </c>
      <c r="R99" s="18">
        <v>1</v>
      </c>
      <c r="S99" s="20">
        <v>0</v>
      </c>
      <c r="T99" s="18">
        <v>0</v>
      </c>
      <c r="U99" s="18">
        <v>0</v>
      </c>
      <c r="V99" s="18">
        <v>0</v>
      </c>
      <c r="W99" s="22">
        <v>0</v>
      </c>
    </row>
    <row r="100" spans="1:23" x14ac:dyDescent="0.3">
      <c r="A100" t="s">
        <v>1463</v>
      </c>
      <c r="B100" s="18">
        <v>13</v>
      </c>
      <c r="C100" s="18">
        <v>9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1</v>
      </c>
      <c r="K100" s="18">
        <v>1</v>
      </c>
      <c r="L100" s="18">
        <v>0</v>
      </c>
      <c r="M100" s="18">
        <v>1</v>
      </c>
      <c r="N100" s="18">
        <v>0</v>
      </c>
      <c r="O100" s="18">
        <v>0</v>
      </c>
      <c r="P100" s="18">
        <v>0</v>
      </c>
      <c r="Q100" s="18">
        <v>1</v>
      </c>
      <c r="R100" s="18">
        <v>0</v>
      </c>
      <c r="S100" s="20">
        <v>0</v>
      </c>
      <c r="T100" s="18">
        <v>0</v>
      </c>
      <c r="U100" s="18">
        <v>0</v>
      </c>
      <c r="V100" s="18">
        <v>0</v>
      </c>
      <c r="W100" s="22">
        <v>0</v>
      </c>
    </row>
    <row r="101" spans="1:23" x14ac:dyDescent="0.3">
      <c r="A101" t="s">
        <v>1472</v>
      </c>
      <c r="B101" s="18">
        <v>6</v>
      </c>
      <c r="C101" s="18">
        <v>3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2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1</v>
      </c>
      <c r="S101" s="20">
        <v>0</v>
      </c>
      <c r="T101" s="18">
        <v>0</v>
      </c>
      <c r="U101" s="18">
        <v>0</v>
      </c>
      <c r="V101" s="18">
        <v>0</v>
      </c>
      <c r="W101" s="22">
        <v>0</v>
      </c>
    </row>
    <row r="102" spans="1:23" x14ac:dyDescent="0.3">
      <c r="A102" t="s">
        <v>1478</v>
      </c>
      <c r="B102" s="18">
        <v>26</v>
      </c>
      <c r="C102" s="18">
        <v>5</v>
      </c>
      <c r="D102" s="18">
        <v>0</v>
      </c>
      <c r="E102" s="18">
        <v>0</v>
      </c>
      <c r="F102" s="18">
        <v>2</v>
      </c>
      <c r="G102" s="18">
        <v>0</v>
      </c>
      <c r="H102" s="18">
        <v>0</v>
      </c>
      <c r="I102" s="18">
        <v>0</v>
      </c>
      <c r="J102" s="18">
        <v>10</v>
      </c>
      <c r="K102" s="18">
        <v>3</v>
      </c>
      <c r="L102" s="18">
        <v>0</v>
      </c>
      <c r="M102" s="18">
        <v>3</v>
      </c>
      <c r="N102" s="18">
        <v>0</v>
      </c>
      <c r="O102" s="18">
        <v>3</v>
      </c>
      <c r="P102" s="18">
        <v>0</v>
      </c>
      <c r="Q102" s="18">
        <v>0</v>
      </c>
      <c r="R102" s="18">
        <v>0</v>
      </c>
      <c r="S102" s="20">
        <v>0</v>
      </c>
      <c r="T102" s="18">
        <v>0</v>
      </c>
      <c r="U102" s="18">
        <v>0</v>
      </c>
      <c r="V102" s="18">
        <v>0</v>
      </c>
      <c r="W102" s="22">
        <v>0</v>
      </c>
    </row>
    <row r="103" spans="1:23" x14ac:dyDescent="0.3">
      <c r="A103" t="s">
        <v>1502</v>
      </c>
      <c r="B103" s="18">
        <v>8</v>
      </c>
      <c r="C103" s="18">
        <v>2</v>
      </c>
      <c r="D103" s="18">
        <v>1</v>
      </c>
      <c r="E103" s="18">
        <v>1</v>
      </c>
      <c r="F103" s="18">
        <v>0</v>
      </c>
      <c r="G103" s="18">
        <v>0</v>
      </c>
      <c r="H103" s="18">
        <v>0</v>
      </c>
      <c r="I103" s="18">
        <v>0</v>
      </c>
      <c r="J103" s="18">
        <v>1</v>
      </c>
      <c r="K103" s="18">
        <v>0</v>
      </c>
      <c r="L103" s="18">
        <v>0</v>
      </c>
      <c r="M103" s="18">
        <v>3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20">
        <v>0</v>
      </c>
      <c r="T103" s="18">
        <v>0</v>
      </c>
      <c r="U103" s="18">
        <v>0</v>
      </c>
      <c r="V103" s="18">
        <v>0</v>
      </c>
      <c r="W103" s="22">
        <v>0</v>
      </c>
    </row>
    <row r="104" spans="1:23" x14ac:dyDescent="0.3">
      <c r="A104" t="s">
        <v>1511</v>
      </c>
      <c r="B104" s="18">
        <v>11</v>
      </c>
      <c r="C104" s="18">
        <v>4</v>
      </c>
      <c r="D104" s="18">
        <v>0</v>
      </c>
      <c r="E104" s="18">
        <v>1</v>
      </c>
      <c r="F104" s="18">
        <v>0</v>
      </c>
      <c r="G104" s="18">
        <v>0</v>
      </c>
      <c r="H104" s="18">
        <v>0</v>
      </c>
      <c r="I104" s="18">
        <v>0</v>
      </c>
      <c r="J104" s="18">
        <v>4</v>
      </c>
      <c r="K104" s="18">
        <v>0</v>
      </c>
      <c r="L104" s="18">
        <v>0</v>
      </c>
      <c r="M104" s="18">
        <v>0</v>
      </c>
      <c r="N104" s="18">
        <v>0</v>
      </c>
      <c r="O104" s="18">
        <v>2</v>
      </c>
      <c r="P104" s="18">
        <v>0</v>
      </c>
      <c r="Q104" s="18">
        <v>0</v>
      </c>
      <c r="R104" s="18">
        <v>0</v>
      </c>
      <c r="S104" s="20">
        <v>0</v>
      </c>
      <c r="T104" s="18">
        <v>0</v>
      </c>
      <c r="U104" s="18">
        <v>0</v>
      </c>
      <c r="V104" s="18">
        <v>0</v>
      </c>
      <c r="W104" s="22">
        <v>0</v>
      </c>
    </row>
    <row r="105" spans="1:23" x14ac:dyDescent="0.3">
      <c r="A105" t="s">
        <v>1522</v>
      </c>
      <c r="B105" s="18">
        <v>9</v>
      </c>
      <c r="C105" s="18">
        <v>5</v>
      </c>
      <c r="D105" s="18">
        <v>0</v>
      </c>
      <c r="E105" s="18">
        <v>0</v>
      </c>
      <c r="F105" s="18">
        <v>1</v>
      </c>
      <c r="G105" s="18">
        <v>0</v>
      </c>
      <c r="H105" s="18">
        <v>1</v>
      </c>
      <c r="I105" s="18">
        <v>0</v>
      </c>
      <c r="J105" s="18">
        <v>1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1</v>
      </c>
      <c r="R105" s="18">
        <v>0</v>
      </c>
      <c r="S105" s="20">
        <v>0</v>
      </c>
      <c r="T105" s="18">
        <v>0</v>
      </c>
      <c r="U105" s="18">
        <v>0</v>
      </c>
      <c r="V105" s="18">
        <v>0</v>
      </c>
      <c r="W105" s="22">
        <v>0</v>
      </c>
    </row>
    <row r="106" spans="1:23" x14ac:dyDescent="0.3">
      <c r="A106" t="s">
        <v>1530</v>
      </c>
      <c r="B106" s="18">
        <v>12</v>
      </c>
      <c r="C106" s="18">
        <v>4</v>
      </c>
      <c r="D106" s="18">
        <v>0</v>
      </c>
      <c r="E106" s="18">
        <v>0</v>
      </c>
      <c r="F106" s="18">
        <v>0</v>
      </c>
      <c r="G106" s="18">
        <v>1</v>
      </c>
      <c r="H106" s="18">
        <v>0</v>
      </c>
      <c r="I106" s="18">
        <v>0</v>
      </c>
      <c r="J106" s="18">
        <v>4</v>
      </c>
      <c r="K106" s="18">
        <v>2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20">
        <v>0</v>
      </c>
      <c r="T106" s="18">
        <v>1</v>
      </c>
      <c r="U106" s="18">
        <v>0</v>
      </c>
      <c r="V106" s="18">
        <v>0</v>
      </c>
      <c r="W106" s="22">
        <v>0</v>
      </c>
    </row>
    <row r="107" spans="1:23" x14ac:dyDescent="0.3">
      <c r="A107" t="s">
        <v>1536</v>
      </c>
      <c r="B107" s="18">
        <v>19</v>
      </c>
      <c r="C107" s="18">
        <v>10</v>
      </c>
      <c r="D107" s="18">
        <v>0</v>
      </c>
      <c r="E107" s="18">
        <v>1</v>
      </c>
      <c r="F107" s="18">
        <v>0</v>
      </c>
      <c r="G107" s="18">
        <v>1</v>
      </c>
      <c r="H107" s="18">
        <v>0</v>
      </c>
      <c r="I107" s="18">
        <v>0</v>
      </c>
      <c r="J107" s="18">
        <v>2</v>
      </c>
      <c r="K107" s="18">
        <v>0</v>
      </c>
      <c r="L107" s="18">
        <v>2</v>
      </c>
      <c r="M107" s="18">
        <v>1</v>
      </c>
      <c r="N107" s="18">
        <v>0</v>
      </c>
      <c r="O107" s="18">
        <v>1</v>
      </c>
      <c r="P107" s="18">
        <v>0</v>
      </c>
      <c r="Q107" s="18">
        <v>0</v>
      </c>
      <c r="R107" s="18">
        <v>0</v>
      </c>
      <c r="S107" s="20">
        <v>0</v>
      </c>
      <c r="T107" s="18">
        <v>0</v>
      </c>
      <c r="U107" s="18">
        <v>1</v>
      </c>
      <c r="V107" s="18">
        <v>0</v>
      </c>
      <c r="W107" s="22">
        <v>0</v>
      </c>
    </row>
    <row r="108" spans="1:23" x14ac:dyDescent="0.3">
      <c r="A108" t="s">
        <v>1556</v>
      </c>
      <c r="B108" s="18">
        <v>5</v>
      </c>
      <c r="C108" s="18">
        <v>1</v>
      </c>
      <c r="D108" s="18">
        <v>1</v>
      </c>
      <c r="E108" s="18">
        <v>0</v>
      </c>
      <c r="F108" s="18">
        <v>2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1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20">
        <v>0</v>
      </c>
      <c r="T108" s="18">
        <v>0</v>
      </c>
      <c r="U108" s="18">
        <v>0</v>
      </c>
      <c r="V108" s="18">
        <v>0</v>
      </c>
      <c r="W108" s="22">
        <v>0</v>
      </c>
    </row>
    <row r="109" spans="1:23" x14ac:dyDescent="0.3">
      <c r="A109" t="s">
        <v>1568</v>
      </c>
      <c r="B109" s="18">
        <v>13</v>
      </c>
      <c r="C109" s="18">
        <v>6</v>
      </c>
      <c r="D109" s="18">
        <v>1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2</v>
      </c>
      <c r="K109" s="18">
        <v>1</v>
      </c>
      <c r="L109" s="18">
        <v>0</v>
      </c>
      <c r="M109" s="18">
        <v>0</v>
      </c>
      <c r="N109" s="18">
        <v>1</v>
      </c>
      <c r="O109" s="18">
        <v>1</v>
      </c>
      <c r="P109" s="18">
        <v>0</v>
      </c>
      <c r="Q109" s="18">
        <v>1</v>
      </c>
      <c r="R109" s="18">
        <v>0</v>
      </c>
      <c r="S109" s="20">
        <v>0</v>
      </c>
      <c r="T109" s="18">
        <v>0</v>
      </c>
      <c r="U109" s="18">
        <v>0</v>
      </c>
      <c r="V109" s="18">
        <v>0</v>
      </c>
      <c r="W109" s="22">
        <v>0</v>
      </c>
    </row>
    <row r="110" spans="1:23" x14ac:dyDescent="0.3">
      <c r="A110" t="s">
        <v>1582</v>
      </c>
      <c r="B110" s="18">
        <v>15</v>
      </c>
      <c r="C110" s="18">
        <v>9</v>
      </c>
      <c r="D110" s="18">
        <v>0</v>
      </c>
      <c r="E110" s="18">
        <v>1</v>
      </c>
      <c r="F110" s="18">
        <v>1</v>
      </c>
      <c r="G110" s="18">
        <v>1</v>
      </c>
      <c r="H110" s="18">
        <v>1</v>
      </c>
      <c r="I110" s="18">
        <v>0</v>
      </c>
      <c r="J110" s="18">
        <v>0</v>
      </c>
      <c r="K110" s="18">
        <v>1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1</v>
      </c>
      <c r="R110" s="18">
        <v>0</v>
      </c>
      <c r="S110" s="20">
        <v>0</v>
      </c>
      <c r="T110" s="18">
        <v>0</v>
      </c>
      <c r="U110" s="18">
        <v>0</v>
      </c>
      <c r="V110" s="18">
        <v>0</v>
      </c>
      <c r="W110" s="22">
        <v>0</v>
      </c>
    </row>
    <row r="111" spans="1:23" x14ac:dyDescent="0.3">
      <c r="A111" t="s">
        <v>1590</v>
      </c>
      <c r="B111" s="18">
        <v>11</v>
      </c>
      <c r="C111" s="18">
        <v>5</v>
      </c>
      <c r="D111" s="18">
        <v>0</v>
      </c>
      <c r="E111" s="18">
        <v>0</v>
      </c>
      <c r="F111" s="18">
        <v>1</v>
      </c>
      <c r="G111" s="18">
        <v>0</v>
      </c>
      <c r="H111" s="18">
        <v>0</v>
      </c>
      <c r="I111" s="18">
        <v>0</v>
      </c>
      <c r="J111" s="18">
        <v>3</v>
      </c>
      <c r="K111" s="18">
        <v>2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20">
        <v>0</v>
      </c>
      <c r="T111" s="18">
        <v>0</v>
      </c>
      <c r="U111" s="18">
        <v>0</v>
      </c>
      <c r="V111" s="18">
        <v>0</v>
      </c>
      <c r="W111" s="22">
        <v>0</v>
      </c>
    </row>
    <row r="112" spans="1:23" x14ac:dyDescent="0.3">
      <c r="A112" t="s">
        <v>1597</v>
      </c>
      <c r="B112" s="18">
        <v>4</v>
      </c>
      <c r="C112" s="18">
        <v>0</v>
      </c>
      <c r="D112" s="18">
        <v>0</v>
      </c>
      <c r="E112" s="18">
        <v>0</v>
      </c>
      <c r="F112" s="18">
        <v>0</v>
      </c>
      <c r="G112" s="18">
        <v>0</v>
      </c>
      <c r="H112" s="18">
        <v>1</v>
      </c>
      <c r="I112" s="18">
        <v>0</v>
      </c>
      <c r="J112" s="18">
        <v>1</v>
      </c>
      <c r="K112" s="18">
        <v>1</v>
      </c>
      <c r="L112" s="18">
        <v>0</v>
      </c>
      <c r="M112" s="18">
        <v>1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20">
        <v>0</v>
      </c>
      <c r="T112" s="18">
        <v>0</v>
      </c>
      <c r="U112" s="18">
        <v>0</v>
      </c>
      <c r="V112" s="18">
        <v>0</v>
      </c>
      <c r="W112" s="22">
        <v>0</v>
      </c>
    </row>
    <row r="113" spans="1:23" x14ac:dyDescent="0.3">
      <c r="A113" t="s">
        <v>1600</v>
      </c>
      <c r="B113" s="18">
        <v>19</v>
      </c>
      <c r="C113" s="18">
        <v>5</v>
      </c>
      <c r="D113" s="18">
        <v>0</v>
      </c>
      <c r="E113" s="18">
        <v>1</v>
      </c>
      <c r="F113" s="18">
        <v>0</v>
      </c>
      <c r="G113" s="18">
        <v>0</v>
      </c>
      <c r="H113" s="18">
        <v>0</v>
      </c>
      <c r="I113" s="18">
        <v>0</v>
      </c>
      <c r="J113" s="18">
        <v>3</v>
      </c>
      <c r="K113" s="18">
        <v>1</v>
      </c>
      <c r="L113" s="18">
        <v>0</v>
      </c>
      <c r="M113" s="18">
        <v>1</v>
      </c>
      <c r="N113" s="18">
        <v>1</v>
      </c>
      <c r="O113" s="18">
        <v>6</v>
      </c>
      <c r="P113" s="18">
        <v>0</v>
      </c>
      <c r="Q113" s="18">
        <v>0</v>
      </c>
      <c r="R113" s="18">
        <v>0</v>
      </c>
      <c r="S113" s="20">
        <v>1</v>
      </c>
      <c r="T113" s="18">
        <v>0</v>
      </c>
      <c r="U113" s="18">
        <v>0</v>
      </c>
      <c r="V113" s="18">
        <v>0</v>
      </c>
      <c r="W113" s="22">
        <v>0</v>
      </c>
    </row>
    <row r="114" spans="1:23" x14ac:dyDescent="0.3">
      <c r="A114" t="s">
        <v>1614</v>
      </c>
      <c r="B114" s="18">
        <v>11</v>
      </c>
      <c r="C114" s="18">
        <v>4</v>
      </c>
      <c r="D114" s="18">
        <v>0</v>
      </c>
      <c r="E114" s="18">
        <v>3</v>
      </c>
      <c r="F114" s="18">
        <v>0</v>
      </c>
      <c r="G114" s="18">
        <v>0</v>
      </c>
      <c r="H114" s="18">
        <v>0</v>
      </c>
      <c r="I114" s="18">
        <v>0</v>
      </c>
      <c r="J114" s="18">
        <v>1</v>
      </c>
      <c r="K114" s="18">
        <v>0</v>
      </c>
      <c r="L114" s="18">
        <v>0</v>
      </c>
      <c r="M114" s="18">
        <v>1</v>
      </c>
      <c r="N114" s="18">
        <v>0</v>
      </c>
      <c r="O114" s="18">
        <v>1</v>
      </c>
      <c r="P114" s="18">
        <v>0</v>
      </c>
      <c r="Q114" s="18">
        <v>0</v>
      </c>
      <c r="R114" s="18">
        <v>1</v>
      </c>
      <c r="S114" s="20">
        <v>0</v>
      </c>
      <c r="T114" s="18">
        <v>0</v>
      </c>
      <c r="U114" s="18">
        <v>0</v>
      </c>
      <c r="V114" s="18">
        <v>0</v>
      </c>
      <c r="W114" s="22">
        <v>0</v>
      </c>
    </row>
    <row r="115" spans="1:23" x14ac:dyDescent="0.3">
      <c r="A115" t="s">
        <v>1628</v>
      </c>
      <c r="B115" s="18">
        <v>17</v>
      </c>
      <c r="C115" s="18">
        <v>6</v>
      </c>
      <c r="D115" s="18">
        <v>0</v>
      </c>
      <c r="E115" s="18">
        <v>3</v>
      </c>
      <c r="F115" s="18">
        <v>0</v>
      </c>
      <c r="G115" s="18">
        <v>1</v>
      </c>
      <c r="H115" s="18">
        <v>0</v>
      </c>
      <c r="I115" s="18">
        <v>0</v>
      </c>
      <c r="J115" s="18">
        <v>0</v>
      </c>
      <c r="K115" s="18">
        <v>0</v>
      </c>
      <c r="L115" s="18">
        <v>1</v>
      </c>
      <c r="M115" s="18">
        <v>0</v>
      </c>
      <c r="N115" s="18">
        <v>1</v>
      </c>
      <c r="O115" s="18">
        <v>4</v>
      </c>
      <c r="P115" s="18">
        <v>0</v>
      </c>
      <c r="Q115" s="18">
        <v>1</v>
      </c>
      <c r="R115" s="18">
        <v>0</v>
      </c>
      <c r="S115" s="20">
        <v>0</v>
      </c>
      <c r="T115" s="18">
        <v>0</v>
      </c>
      <c r="U115" s="18">
        <v>0</v>
      </c>
      <c r="V115" s="18">
        <v>0</v>
      </c>
      <c r="W115" s="22">
        <v>0</v>
      </c>
    </row>
    <row r="116" spans="1:23" x14ac:dyDescent="0.3">
      <c r="A116" t="s">
        <v>1646</v>
      </c>
      <c r="B116" s="18">
        <v>24</v>
      </c>
      <c r="C116" s="18">
        <v>6</v>
      </c>
      <c r="D116" s="18">
        <v>0</v>
      </c>
      <c r="E116" s="18">
        <v>1</v>
      </c>
      <c r="F116" s="18">
        <v>1</v>
      </c>
      <c r="G116" s="18">
        <v>0</v>
      </c>
      <c r="H116" s="18">
        <v>1</v>
      </c>
      <c r="I116" s="18">
        <v>0</v>
      </c>
      <c r="J116" s="18">
        <v>1</v>
      </c>
      <c r="K116" s="18">
        <v>0</v>
      </c>
      <c r="L116" s="18">
        <v>2</v>
      </c>
      <c r="M116" s="18">
        <v>1</v>
      </c>
      <c r="N116" s="18">
        <v>0</v>
      </c>
      <c r="O116" s="18">
        <v>9</v>
      </c>
      <c r="P116" s="18">
        <v>0</v>
      </c>
      <c r="Q116" s="18">
        <v>1</v>
      </c>
      <c r="R116" s="18">
        <v>1</v>
      </c>
      <c r="S116" s="20">
        <v>0</v>
      </c>
      <c r="T116" s="18">
        <v>0</v>
      </c>
      <c r="U116" s="18">
        <v>0</v>
      </c>
      <c r="V116" s="18">
        <v>0</v>
      </c>
      <c r="W116" s="22">
        <v>0</v>
      </c>
    </row>
    <row r="117" spans="1:23" x14ac:dyDescent="0.3">
      <c r="A117" t="s">
        <v>1666</v>
      </c>
      <c r="B117" s="18">
        <v>4</v>
      </c>
      <c r="C117" s="18">
        <v>2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1</v>
      </c>
      <c r="P117" s="18">
        <v>0</v>
      </c>
      <c r="Q117" s="18">
        <v>0</v>
      </c>
      <c r="R117" s="18">
        <v>1</v>
      </c>
      <c r="S117" s="20">
        <v>0</v>
      </c>
      <c r="T117" s="18">
        <v>0</v>
      </c>
      <c r="U117" s="18">
        <v>0</v>
      </c>
      <c r="V117" s="18">
        <v>0</v>
      </c>
      <c r="W117" s="22">
        <v>0</v>
      </c>
    </row>
    <row r="118" spans="1:23" x14ac:dyDescent="0.3">
      <c r="A118" t="s">
        <v>1672</v>
      </c>
      <c r="B118" s="18">
        <v>12</v>
      </c>
      <c r="C118" s="18">
        <v>7</v>
      </c>
      <c r="D118" s="18">
        <v>0</v>
      </c>
      <c r="E118" s="18">
        <v>0</v>
      </c>
      <c r="F118" s="18">
        <v>1</v>
      </c>
      <c r="G118" s="18">
        <v>0</v>
      </c>
      <c r="H118" s="18">
        <v>0</v>
      </c>
      <c r="I118" s="18">
        <v>0</v>
      </c>
      <c r="J118" s="18">
        <v>3</v>
      </c>
      <c r="K118" s="18">
        <v>0</v>
      </c>
      <c r="L118" s="18">
        <v>1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20">
        <v>0</v>
      </c>
      <c r="T118" s="18">
        <v>0</v>
      </c>
      <c r="U118" s="18">
        <v>0</v>
      </c>
      <c r="V118" s="18">
        <v>0</v>
      </c>
      <c r="W118" s="22">
        <v>0</v>
      </c>
    </row>
    <row r="119" spans="1:23" x14ac:dyDescent="0.3">
      <c r="A119" t="s">
        <v>1679</v>
      </c>
      <c r="B119" s="18">
        <v>19</v>
      </c>
      <c r="C119" s="18">
        <v>6</v>
      </c>
      <c r="D119" s="18">
        <v>2</v>
      </c>
      <c r="E119" s="18">
        <v>2</v>
      </c>
      <c r="F119" s="18">
        <v>1</v>
      </c>
      <c r="G119" s="18">
        <v>0</v>
      </c>
      <c r="H119" s="18">
        <v>0</v>
      </c>
      <c r="I119" s="18">
        <v>0</v>
      </c>
      <c r="J119" s="18">
        <v>1</v>
      </c>
      <c r="K119" s="18">
        <v>3</v>
      </c>
      <c r="L119" s="18">
        <v>1</v>
      </c>
      <c r="M119" s="18">
        <v>2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20">
        <v>0</v>
      </c>
      <c r="T119" s="18">
        <v>0</v>
      </c>
      <c r="U119" s="18">
        <v>1</v>
      </c>
      <c r="V119" s="18">
        <v>0</v>
      </c>
      <c r="W119" s="22">
        <v>0</v>
      </c>
    </row>
    <row r="120" spans="1:23" x14ac:dyDescent="0.3">
      <c r="A120" t="s">
        <v>1696</v>
      </c>
      <c r="B120" s="18">
        <v>11</v>
      </c>
      <c r="C120" s="18">
        <v>6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1</v>
      </c>
      <c r="K120" s="18">
        <v>0</v>
      </c>
      <c r="L120" s="18">
        <v>0</v>
      </c>
      <c r="M120" s="18">
        <v>3</v>
      </c>
      <c r="N120" s="18">
        <v>0</v>
      </c>
      <c r="O120" s="18">
        <v>1</v>
      </c>
      <c r="P120" s="18">
        <v>0</v>
      </c>
      <c r="Q120" s="18">
        <v>0</v>
      </c>
      <c r="R120" s="18">
        <v>0</v>
      </c>
      <c r="S120" s="20">
        <v>0</v>
      </c>
      <c r="T120" s="18">
        <v>0</v>
      </c>
      <c r="U120" s="18">
        <v>0</v>
      </c>
      <c r="V120" s="18">
        <v>0</v>
      </c>
      <c r="W120" s="22">
        <v>0</v>
      </c>
    </row>
    <row r="121" spans="1:23" x14ac:dyDescent="0.3">
      <c r="A121" t="s">
        <v>1711</v>
      </c>
      <c r="B121" s="18">
        <v>21</v>
      </c>
      <c r="C121" s="18">
        <v>4</v>
      </c>
      <c r="D121" s="18">
        <v>2</v>
      </c>
      <c r="E121" s="18">
        <v>1</v>
      </c>
      <c r="F121" s="18">
        <v>0</v>
      </c>
      <c r="G121" s="18">
        <v>0</v>
      </c>
      <c r="H121" s="18">
        <v>0</v>
      </c>
      <c r="I121" s="18">
        <v>0</v>
      </c>
      <c r="J121" s="18">
        <v>5</v>
      </c>
      <c r="K121" s="18">
        <v>3</v>
      </c>
      <c r="L121" s="18">
        <v>1</v>
      </c>
      <c r="M121" s="18">
        <v>5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20">
        <v>0</v>
      </c>
      <c r="T121" s="18">
        <v>0</v>
      </c>
      <c r="U121" s="18">
        <v>0</v>
      </c>
      <c r="V121" s="18">
        <v>0</v>
      </c>
      <c r="W121" s="22">
        <v>0</v>
      </c>
    </row>
    <row r="122" spans="1:23" x14ac:dyDescent="0.3">
      <c r="A122" t="s">
        <v>1724</v>
      </c>
      <c r="B122" s="18">
        <v>10</v>
      </c>
      <c r="C122" s="18">
        <v>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2</v>
      </c>
      <c r="K122" s="18">
        <v>0</v>
      </c>
      <c r="L122" s="18">
        <v>0</v>
      </c>
      <c r="M122" s="18">
        <v>3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20">
        <v>0</v>
      </c>
      <c r="T122" s="18">
        <v>0</v>
      </c>
      <c r="U122" s="18">
        <v>0</v>
      </c>
      <c r="V122" s="18">
        <v>0</v>
      </c>
      <c r="W122" s="22">
        <v>0</v>
      </c>
    </row>
    <row r="123" spans="1:23" x14ac:dyDescent="0.3">
      <c r="A123" t="s">
        <v>1734</v>
      </c>
      <c r="B123" s="18">
        <v>4</v>
      </c>
      <c r="C123" s="18">
        <v>1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1</v>
      </c>
      <c r="K123" s="18">
        <v>1</v>
      </c>
      <c r="L123" s="18">
        <v>1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20">
        <v>0</v>
      </c>
      <c r="T123" s="18">
        <v>0</v>
      </c>
      <c r="U123" s="18">
        <v>0</v>
      </c>
      <c r="V123" s="18">
        <v>0</v>
      </c>
      <c r="W123" s="22">
        <v>0</v>
      </c>
    </row>
    <row r="124" spans="1:23" x14ac:dyDescent="0.3">
      <c r="A124" t="s">
        <v>1737</v>
      </c>
      <c r="B124" s="18">
        <v>5</v>
      </c>
      <c r="C124" s="18">
        <v>3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1</v>
      </c>
      <c r="K124" s="18">
        <v>1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20">
        <v>0</v>
      </c>
      <c r="T124" s="18">
        <v>0</v>
      </c>
      <c r="U124" s="18">
        <v>0</v>
      </c>
      <c r="V124" s="18">
        <v>0</v>
      </c>
      <c r="W124" s="22">
        <v>0</v>
      </c>
    </row>
    <row r="125" spans="1:23" x14ac:dyDescent="0.3">
      <c r="A125" t="s">
        <v>1741</v>
      </c>
      <c r="B125" s="18">
        <v>18</v>
      </c>
      <c r="C125" s="18">
        <v>5</v>
      </c>
      <c r="D125" s="18">
        <v>0</v>
      </c>
      <c r="E125" s="18">
        <v>4</v>
      </c>
      <c r="F125" s="18">
        <v>1</v>
      </c>
      <c r="G125" s="18">
        <v>0</v>
      </c>
      <c r="H125" s="18">
        <v>0</v>
      </c>
      <c r="I125" s="18">
        <v>0</v>
      </c>
      <c r="J125" s="18">
        <v>2</v>
      </c>
      <c r="K125" s="18">
        <v>1</v>
      </c>
      <c r="L125" s="18">
        <v>0</v>
      </c>
      <c r="M125" s="18">
        <v>3</v>
      </c>
      <c r="N125" s="18">
        <v>0</v>
      </c>
      <c r="O125" s="18">
        <v>0</v>
      </c>
      <c r="P125" s="18">
        <v>0</v>
      </c>
      <c r="Q125" s="18">
        <v>2</v>
      </c>
      <c r="R125" s="18">
        <v>0</v>
      </c>
      <c r="S125" s="20">
        <v>0</v>
      </c>
      <c r="T125" s="18">
        <v>0</v>
      </c>
      <c r="U125" s="18">
        <v>0</v>
      </c>
      <c r="V125" s="18">
        <v>0</v>
      </c>
      <c r="W125" s="22">
        <v>0</v>
      </c>
    </row>
    <row r="126" spans="1:23" x14ac:dyDescent="0.3">
      <c r="A126" t="s">
        <v>1756</v>
      </c>
      <c r="B126" s="18">
        <v>22</v>
      </c>
      <c r="C126" s="18">
        <v>13</v>
      </c>
      <c r="D126" s="18">
        <v>0</v>
      </c>
      <c r="E126" s="18">
        <v>1</v>
      </c>
      <c r="F126" s="18">
        <v>2</v>
      </c>
      <c r="G126" s="18">
        <v>0</v>
      </c>
      <c r="H126" s="18">
        <v>0</v>
      </c>
      <c r="I126" s="18">
        <v>0</v>
      </c>
      <c r="J126" s="18">
        <v>1</v>
      </c>
      <c r="K126" s="18">
        <v>1</v>
      </c>
      <c r="L126" s="18">
        <v>0</v>
      </c>
      <c r="M126" s="18">
        <v>1</v>
      </c>
      <c r="N126" s="18">
        <v>1</v>
      </c>
      <c r="O126" s="18">
        <v>1</v>
      </c>
      <c r="P126" s="18">
        <v>0</v>
      </c>
      <c r="Q126" s="18">
        <v>0</v>
      </c>
      <c r="R126" s="18">
        <v>1</v>
      </c>
      <c r="S126" s="20">
        <v>0</v>
      </c>
      <c r="T126" s="18">
        <v>0</v>
      </c>
      <c r="U126" s="18">
        <v>0</v>
      </c>
      <c r="V126" s="18">
        <v>0</v>
      </c>
      <c r="W126" s="22">
        <v>0</v>
      </c>
    </row>
    <row r="127" spans="1:23" x14ac:dyDescent="0.3">
      <c r="A127" t="s">
        <v>1770</v>
      </c>
      <c r="B127" s="18">
        <v>20</v>
      </c>
      <c r="C127" s="18">
        <v>4</v>
      </c>
      <c r="D127" s="18">
        <v>0</v>
      </c>
      <c r="E127" s="18">
        <v>1</v>
      </c>
      <c r="F127" s="18">
        <v>0</v>
      </c>
      <c r="G127" s="18">
        <v>0</v>
      </c>
      <c r="H127" s="18">
        <v>0</v>
      </c>
      <c r="I127" s="18">
        <v>0</v>
      </c>
      <c r="J127" s="18">
        <v>2</v>
      </c>
      <c r="K127" s="18">
        <v>5</v>
      </c>
      <c r="L127" s="18">
        <v>4</v>
      </c>
      <c r="M127" s="18">
        <v>4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20">
        <v>0</v>
      </c>
      <c r="T127" s="18">
        <v>0</v>
      </c>
      <c r="U127" s="18">
        <v>0</v>
      </c>
      <c r="V127" s="18">
        <v>0</v>
      </c>
      <c r="W127" s="22">
        <v>0</v>
      </c>
    </row>
    <row r="128" spans="1:23" x14ac:dyDescent="0.3">
      <c r="A128" t="s">
        <v>1789</v>
      </c>
      <c r="B128" s="18">
        <v>6</v>
      </c>
      <c r="C128" s="18">
        <v>3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1</v>
      </c>
      <c r="J128" s="18">
        <v>1</v>
      </c>
      <c r="K128" s="18">
        <v>0</v>
      </c>
      <c r="L128" s="18">
        <v>0</v>
      </c>
      <c r="M128" s="18">
        <v>1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20">
        <v>0</v>
      </c>
      <c r="T128" s="18">
        <v>0</v>
      </c>
      <c r="U128" s="18">
        <v>0</v>
      </c>
      <c r="V128" s="18">
        <v>0</v>
      </c>
      <c r="W128" s="22">
        <v>0</v>
      </c>
    </row>
    <row r="129" spans="1:23" x14ac:dyDescent="0.3">
      <c r="A129" t="s">
        <v>1799</v>
      </c>
      <c r="B129" s="18">
        <v>14</v>
      </c>
      <c r="C129" s="18">
        <v>5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5</v>
      </c>
      <c r="K129" s="18">
        <v>0</v>
      </c>
      <c r="L129" s="18">
        <v>1</v>
      </c>
      <c r="M129" s="18">
        <v>2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20">
        <v>1</v>
      </c>
      <c r="T129" s="18">
        <v>0</v>
      </c>
      <c r="U129" s="18">
        <v>0</v>
      </c>
      <c r="V129" s="18">
        <v>0</v>
      </c>
      <c r="W129" s="22">
        <v>0</v>
      </c>
    </row>
    <row r="130" spans="1:23" x14ac:dyDescent="0.3">
      <c r="A130" t="s">
        <v>1810</v>
      </c>
      <c r="B130" s="18">
        <v>41</v>
      </c>
      <c r="C130" s="18">
        <v>21</v>
      </c>
      <c r="D130" s="18">
        <v>0</v>
      </c>
      <c r="E130" s="18">
        <v>4</v>
      </c>
      <c r="F130" s="18">
        <v>1</v>
      </c>
      <c r="G130" s="18">
        <v>0</v>
      </c>
      <c r="H130" s="18">
        <v>0</v>
      </c>
      <c r="I130" s="18">
        <v>1</v>
      </c>
      <c r="J130" s="18">
        <v>2</v>
      </c>
      <c r="K130" s="18">
        <v>3</v>
      </c>
      <c r="L130" s="18">
        <v>1</v>
      </c>
      <c r="M130" s="18">
        <v>5</v>
      </c>
      <c r="N130" s="18">
        <v>0</v>
      </c>
      <c r="O130" s="18">
        <v>1</v>
      </c>
      <c r="P130" s="18">
        <v>0</v>
      </c>
      <c r="Q130" s="18">
        <v>0</v>
      </c>
      <c r="R130" s="18">
        <v>1</v>
      </c>
      <c r="S130" s="20">
        <v>0</v>
      </c>
      <c r="T130" s="18">
        <v>0</v>
      </c>
      <c r="U130" s="18">
        <v>0</v>
      </c>
      <c r="V130" s="18">
        <v>0</v>
      </c>
      <c r="W130" s="22">
        <v>0</v>
      </c>
    </row>
    <row r="131" spans="1:23" x14ac:dyDescent="0.3">
      <c r="A131" t="s">
        <v>1844</v>
      </c>
      <c r="B131" s="18">
        <v>13</v>
      </c>
      <c r="C131" s="18">
        <v>3</v>
      </c>
      <c r="D131" s="18">
        <v>0</v>
      </c>
      <c r="E131" s="18">
        <v>0</v>
      </c>
      <c r="F131" s="18">
        <v>0</v>
      </c>
      <c r="G131" s="18">
        <v>0</v>
      </c>
      <c r="H131" s="18">
        <v>1</v>
      </c>
      <c r="I131" s="18">
        <v>0</v>
      </c>
      <c r="J131" s="18">
        <v>4</v>
      </c>
      <c r="K131" s="18">
        <v>3</v>
      </c>
      <c r="L131" s="18">
        <v>0</v>
      </c>
      <c r="M131" s="18">
        <v>1</v>
      </c>
      <c r="N131" s="18">
        <v>0</v>
      </c>
      <c r="O131" s="18">
        <v>0</v>
      </c>
      <c r="P131" s="18">
        <v>0</v>
      </c>
      <c r="Q131" s="18">
        <v>1</v>
      </c>
      <c r="R131" s="18">
        <v>0</v>
      </c>
      <c r="S131" s="20">
        <v>0</v>
      </c>
      <c r="T131" s="18">
        <v>0</v>
      </c>
      <c r="U131" s="18">
        <v>0</v>
      </c>
      <c r="V131" s="18">
        <v>0</v>
      </c>
      <c r="W131" s="22">
        <v>0</v>
      </c>
    </row>
    <row r="132" spans="1:23" x14ac:dyDescent="0.3">
      <c r="A132" t="s">
        <v>1854</v>
      </c>
      <c r="B132" s="18">
        <v>16</v>
      </c>
      <c r="C132" s="18">
        <v>6</v>
      </c>
      <c r="D132" s="18">
        <v>0</v>
      </c>
      <c r="E132" s="18">
        <v>0</v>
      </c>
      <c r="F132" s="18">
        <v>0</v>
      </c>
      <c r="G132" s="18">
        <v>1</v>
      </c>
      <c r="H132" s="18">
        <v>0</v>
      </c>
      <c r="I132" s="18">
        <v>0</v>
      </c>
      <c r="J132" s="18">
        <v>2</v>
      </c>
      <c r="K132" s="18">
        <v>1</v>
      </c>
      <c r="L132" s="18">
        <v>2</v>
      </c>
      <c r="M132" s="18">
        <v>1</v>
      </c>
      <c r="N132" s="18">
        <v>1</v>
      </c>
      <c r="O132" s="18">
        <v>0</v>
      </c>
      <c r="P132" s="18">
        <v>1</v>
      </c>
      <c r="Q132" s="18">
        <v>1</v>
      </c>
      <c r="R132" s="18">
        <v>0</v>
      </c>
      <c r="S132" s="20">
        <v>0</v>
      </c>
      <c r="T132" s="18">
        <v>0</v>
      </c>
      <c r="U132" s="18">
        <v>0</v>
      </c>
      <c r="V132" s="18">
        <v>0</v>
      </c>
      <c r="W132" s="22">
        <v>0</v>
      </c>
    </row>
    <row r="133" spans="1:23" x14ac:dyDescent="0.3">
      <c r="A133" t="s">
        <v>1870</v>
      </c>
      <c r="B133" s="18">
        <v>10</v>
      </c>
      <c r="C133" s="18">
        <v>4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3</v>
      </c>
      <c r="K133" s="18">
        <v>2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20">
        <v>1</v>
      </c>
      <c r="T133" s="18">
        <v>0</v>
      </c>
      <c r="U133" s="18">
        <v>0</v>
      </c>
      <c r="V133" s="18">
        <v>0</v>
      </c>
      <c r="W133" s="22">
        <v>0</v>
      </c>
    </row>
    <row r="134" spans="1:23" x14ac:dyDescent="0.3">
      <c r="A134" t="s">
        <v>1878</v>
      </c>
      <c r="B134" s="18">
        <v>28</v>
      </c>
      <c r="C134" s="18">
        <v>11</v>
      </c>
      <c r="D134" s="18">
        <v>0</v>
      </c>
      <c r="E134" s="18">
        <v>1</v>
      </c>
      <c r="F134" s="18">
        <v>0</v>
      </c>
      <c r="G134" s="18">
        <v>1</v>
      </c>
      <c r="H134" s="18">
        <v>0</v>
      </c>
      <c r="I134" s="18">
        <v>0</v>
      </c>
      <c r="J134" s="18">
        <v>9</v>
      </c>
      <c r="K134" s="18">
        <v>2</v>
      </c>
      <c r="L134" s="18">
        <v>0</v>
      </c>
      <c r="M134" s="18">
        <v>3</v>
      </c>
      <c r="N134" s="18">
        <v>0</v>
      </c>
      <c r="O134" s="18">
        <v>0</v>
      </c>
      <c r="P134" s="18">
        <v>1</v>
      </c>
      <c r="Q134" s="18">
        <v>0</v>
      </c>
      <c r="R134" s="18">
        <v>0</v>
      </c>
      <c r="S134" s="20">
        <v>0</v>
      </c>
      <c r="T134" s="18">
        <v>0</v>
      </c>
      <c r="U134" s="18">
        <v>0</v>
      </c>
      <c r="V134" s="18">
        <v>0</v>
      </c>
      <c r="W134" s="22">
        <v>0</v>
      </c>
    </row>
    <row r="135" spans="1:23" x14ac:dyDescent="0.3">
      <c r="A135" t="s">
        <v>1894</v>
      </c>
      <c r="B135" s="18">
        <v>10</v>
      </c>
      <c r="C135" s="18">
        <v>2</v>
      </c>
      <c r="D135" s="18">
        <v>0</v>
      </c>
      <c r="E135" s="18">
        <v>1</v>
      </c>
      <c r="F135" s="18">
        <v>0</v>
      </c>
      <c r="G135" s="18">
        <v>0</v>
      </c>
      <c r="H135" s="18">
        <v>0</v>
      </c>
      <c r="I135" s="18">
        <v>0</v>
      </c>
      <c r="J135" s="18">
        <v>3</v>
      </c>
      <c r="K135" s="18">
        <v>3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1</v>
      </c>
      <c r="R135" s="18">
        <v>0</v>
      </c>
      <c r="S135" s="20">
        <v>0</v>
      </c>
      <c r="T135" s="18">
        <v>0</v>
      </c>
      <c r="U135" s="18">
        <v>0</v>
      </c>
      <c r="V135" s="18">
        <v>0</v>
      </c>
      <c r="W135" s="22">
        <v>0</v>
      </c>
    </row>
    <row r="136" spans="1:23" x14ac:dyDescent="0.3">
      <c r="A136" t="s">
        <v>1898</v>
      </c>
      <c r="B136" s="18">
        <v>20</v>
      </c>
      <c r="C136" s="18">
        <v>8</v>
      </c>
      <c r="D136" s="18">
        <v>0</v>
      </c>
      <c r="E136" s="18">
        <v>1</v>
      </c>
      <c r="F136" s="18">
        <v>0</v>
      </c>
      <c r="G136" s="18">
        <v>1</v>
      </c>
      <c r="H136" s="18">
        <v>0</v>
      </c>
      <c r="I136" s="18">
        <v>0</v>
      </c>
      <c r="J136" s="18">
        <v>4</v>
      </c>
      <c r="K136" s="18">
        <v>2</v>
      </c>
      <c r="L136" s="18">
        <v>0</v>
      </c>
      <c r="M136" s="18">
        <v>1</v>
      </c>
      <c r="N136" s="18">
        <v>0</v>
      </c>
      <c r="O136" s="18">
        <v>3</v>
      </c>
      <c r="P136" s="18">
        <v>0</v>
      </c>
      <c r="Q136" s="18">
        <v>0</v>
      </c>
      <c r="R136" s="18">
        <v>0</v>
      </c>
      <c r="S136" s="20">
        <v>0</v>
      </c>
      <c r="T136" s="18">
        <v>0</v>
      </c>
      <c r="U136" s="18">
        <v>0</v>
      </c>
      <c r="V136" s="18">
        <v>0</v>
      </c>
      <c r="W136" s="22">
        <v>0</v>
      </c>
    </row>
    <row r="137" spans="1:23" x14ac:dyDescent="0.3">
      <c r="A137" t="s">
        <v>1910</v>
      </c>
      <c r="B137" s="18">
        <v>3</v>
      </c>
      <c r="C137" s="18">
        <v>1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1</v>
      </c>
      <c r="M137" s="18">
        <v>0</v>
      </c>
      <c r="N137" s="18">
        <v>0</v>
      </c>
      <c r="O137" s="18">
        <v>0</v>
      </c>
      <c r="P137" s="18">
        <v>1</v>
      </c>
      <c r="Q137" s="18">
        <v>0</v>
      </c>
      <c r="R137" s="18">
        <v>0</v>
      </c>
      <c r="S137" s="20">
        <v>0</v>
      </c>
      <c r="T137" s="18">
        <v>0</v>
      </c>
      <c r="U137" s="18">
        <v>0</v>
      </c>
      <c r="V137" s="18">
        <v>0</v>
      </c>
      <c r="W137" s="22">
        <v>0</v>
      </c>
    </row>
    <row r="138" spans="1:23" x14ac:dyDescent="0.3">
      <c r="A138" t="s">
        <v>1913</v>
      </c>
      <c r="B138" s="18">
        <v>12</v>
      </c>
      <c r="C138" s="18">
        <v>6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1</v>
      </c>
      <c r="K138" s="18">
        <v>0</v>
      </c>
      <c r="L138" s="18">
        <v>0</v>
      </c>
      <c r="M138" s="18">
        <v>0</v>
      </c>
      <c r="N138" s="18">
        <v>1</v>
      </c>
      <c r="O138" s="18">
        <v>3</v>
      </c>
      <c r="P138" s="18">
        <v>0</v>
      </c>
      <c r="Q138" s="18">
        <v>0</v>
      </c>
      <c r="R138" s="18">
        <v>0</v>
      </c>
      <c r="S138" s="20">
        <v>1</v>
      </c>
      <c r="T138" s="18">
        <v>0</v>
      </c>
      <c r="U138" s="18">
        <v>0</v>
      </c>
      <c r="V138" s="18">
        <v>0</v>
      </c>
      <c r="W138" s="22">
        <v>0</v>
      </c>
    </row>
    <row r="139" spans="1:23" x14ac:dyDescent="0.3">
      <c r="A139" t="s">
        <v>1924</v>
      </c>
      <c r="B139" s="18">
        <v>6</v>
      </c>
      <c r="C139" s="18">
        <v>3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2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1</v>
      </c>
      <c r="S139" s="20">
        <v>0</v>
      </c>
      <c r="T139" s="18">
        <v>0</v>
      </c>
      <c r="U139" s="18">
        <v>0</v>
      </c>
      <c r="V139" s="18">
        <v>0</v>
      </c>
      <c r="W139" s="22">
        <v>0</v>
      </c>
    </row>
    <row r="140" spans="1:23" x14ac:dyDescent="0.3">
      <c r="A140" t="s">
        <v>1928</v>
      </c>
      <c r="B140" s="18">
        <v>6</v>
      </c>
      <c r="C140" s="18">
        <v>2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1</v>
      </c>
      <c r="K140" s="18">
        <v>1</v>
      </c>
      <c r="L140" s="18">
        <v>0</v>
      </c>
      <c r="M140" s="18">
        <v>1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20">
        <v>1</v>
      </c>
      <c r="T140" s="18">
        <v>0</v>
      </c>
      <c r="U140" s="18">
        <v>0</v>
      </c>
      <c r="V140" s="18">
        <v>0</v>
      </c>
      <c r="W140" s="22">
        <v>0</v>
      </c>
    </row>
    <row r="141" spans="1:23" x14ac:dyDescent="0.3">
      <c r="A141" t="s">
        <v>1933</v>
      </c>
      <c r="B141" s="18">
        <v>7</v>
      </c>
      <c r="C141" s="18">
        <v>2</v>
      </c>
      <c r="D141" s="18">
        <v>0</v>
      </c>
      <c r="E141" s="18">
        <v>1</v>
      </c>
      <c r="F141" s="18">
        <v>1</v>
      </c>
      <c r="G141" s="18">
        <v>0</v>
      </c>
      <c r="H141" s="18">
        <v>0</v>
      </c>
      <c r="I141" s="18">
        <v>1</v>
      </c>
      <c r="J141" s="18">
        <v>0</v>
      </c>
      <c r="K141" s="18">
        <v>1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1</v>
      </c>
      <c r="S141" s="20">
        <v>0</v>
      </c>
      <c r="T141" s="18">
        <v>0</v>
      </c>
      <c r="U141" s="18">
        <v>0</v>
      </c>
      <c r="V141" s="18">
        <v>0</v>
      </c>
      <c r="W141" s="22">
        <v>0</v>
      </c>
    </row>
    <row r="142" spans="1:23" x14ac:dyDescent="0.3">
      <c r="A142" s="8" t="s">
        <v>1936</v>
      </c>
      <c r="B142" s="18">
        <v>18</v>
      </c>
      <c r="C142" s="18">
        <v>4</v>
      </c>
      <c r="D142" s="18">
        <v>0</v>
      </c>
      <c r="E142" s="18">
        <v>2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5</v>
      </c>
      <c r="N142" s="18">
        <v>1</v>
      </c>
      <c r="O142" s="18">
        <v>5</v>
      </c>
      <c r="P142" s="18">
        <v>0</v>
      </c>
      <c r="Q142" s="18">
        <v>1</v>
      </c>
      <c r="R142" s="18">
        <v>0</v>
      </c>
      <c r="S142" s="20">
        <v>0</v>
      </c>
      <c r="T142" s="18">
        <v>0</v>
      </c>
      <c r="U142" s="18">
        <v>0</v>
      </c>
      <c r="V142" s="18">
        <v>0</v>
      </c>
      <c r="W142" s="22">
        <v>0</v>
      </c>
    </row>
    <row r="143" spans="1:23" x14ac:dyDescent="0.3">
      <c r="A143" t="s">
        <v>1964</v>
      </c>
      <c r="B143" s="18">
        <v>14</v>
      </c>
      <c r="C143" s="18">
        <v>8</v>
      </c>
      <c r="D143" s="18">
        <v>0</v>
      </c>
      <c r="E143" s="18">
        <v>3</v>
      </c>
      <c r="F143" s="18">
        <v>0</v>
      </c>
      <c r="G143" s="18">
        <v>0</v>
      </c>
      <c r="H143" s="18">
        <v>0</v>
      </c>
      <c r="I143" s="18">
        <v>0</v>
      </c>
      <c r="J143" s="18">
        <v>2</v>
      </c>
      <c r="K143" s="18">
        <v>0</v>
      </c>
      <c r="L143" s="18">
        <v>0</v>
      </c>
      <c r="M143" s="18">
        <v>0</v>
      </c>
      <c r="N143" s="18">
        <v>0</v>
      </c>
      <c r="O143" s="18">
        <v>1</v>
      </c>
      <c r="P143" s="18">
        <v>0</v>
      </c>
      <c r="Q143" s="18">
        <v>0</v>
      </c>
      <c r="R143" s="18">
        <v>0</v>
      </c>
      <c r="S143" s="20">
        <v>0</v>
      </c>
      <c r="T143" s="18">
        <v>0</v>
      </c>
      <c r="U143" s="18">
        <v>0</v>
      </c>
      <c r="V143" s="18">
        <v>0</v>
      </c>
      <c r="W143" s="22">
        <v>0</v>
      </c>
    </row>
    <row r="144" spans="1:23" x14ac:dyDescent="0.3">
      <c r="A144" t="s">
        <v>1980</v>
      </c>
      <c r="B144" s="18">
        <v>7</v>
      </c>
      <c r="C144" s="18">
        <v>0</v>
      </c>
      <c r="D144" s="18">
        <v>0</v>
      </c>
      <c r="E144" s="18">
        <v>1</v>
      </c>
      <c r="F144" s="18">
        <v>1</v>
      </c>
      <c r="G144" s="18">
        <v>0</v>
      </c>
      <c r="H144" s="18">
        <v>0</v>
      </c>
      <c r="I144" s="18">
        <v>0</v>
      </c>
      <c r="J144" s="18">
        <v>2</v>
      </c>
      <c r="K144" s="18">
        <v>1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20">
        <v>1</v>
      </c>
      <c r="T144" s="18">
        <v>1</v>
      </c>
      <c r="U144" s="18">
        <v>0</v>
      </c>
      <c r="V144" s="18">
        <v>0</v>
      </c>
      <c r="W144" s="22">
        <v>0</v>
      </c>
    </row>
    <row r="145" spans="1:23" x14ac:dyDescent="0.3">
      <c r="A145" t="s">
        <v>1987</v>
      </c>
      <c r="B145" s="18">
        <v>7</v>
      </c>
      <c r="C145" s="18">
        <v>3</v>
      </c>
      <c r="D145" s="18">
        <v>0</v>
      </c>
      <c r="E145" s="18">
        <v>0</v>
      </c>
      <c r="F145" s="18">
        <v>1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1</v>
      </c>
      <c r="N145" s="18">
        <v>0</v>
      </c>
      <c r="O145" s="18">
        <v>2</v>
      </c>
      <c r="P145" s="18">
        <v>0</v>
      </c>
      <c r="Q145" s="18">
        <v>0</v>
      </c>
      <c r="R145" s="18">
        <v>0</v>
      </c>
      <c r="S145" s="20">
        <v>0</v>
      </c>
      <c r="T145" s="18">
        <v>0</v>
      </c>
      <c r="U145" s="18">
        <v>0</v>
      </c>
      <c r="V145" s="18">
        <v>0</v>
      </c>
      <c r="W145" s="22">
        <v>0</v>
      </c>
    </row>
    <row r="146" spans="1:23" x14ac:dyDescent="0.3">
      <c r="A146" t="s">
        <v>1996</v>
      </c>
      <c r="B146" s="18">
        <v>9</v>
      </c>
      <c r="C146" s="18">
        <v>6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2</v>
      </c>
      <c r="K146" s="18">
        <v>0</v>
      </c>
      <c r="L146" s="18">
        <v>0</v>
      </c>
      <c r="M146" s="18">
        <v>1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20">
        <v>0</v>
      </c>
      <c r="T146" s="18">
        <v>0</v>
      </c>
      <c r="U146" s="18">
        <v>0</v>
      </c>
      <c r="V146" s="18">
        <v>0</v>
      </c>
      <c r="W146" s="22">
        <v>0</v>
      </c>
    </row>
    <row r="147" spans="1:23" x14ac:dyDescent="0.3">
      <c r="A147" t="s">
        <v>2004</v>
      </c>
      <c r="B147" s="18">
        <v>11</v>
      </c>
      <c r="C147" s="18">
        <v>2</v>
      </c>
      <c r="D147" s="18">
        <v>0</v>
      </c>
      <c r="E147" s="18">
        <v>0</v>
      </c>
      <c r="F147" s="18">
        <v>0</v>
      </c>
      <c r="G147" s="18">
        <v>1</v>
      </c>
      <c r="H147" s="18">
        <v>0</v>
      </c>
      <c r="I147" s="18">
        <v>0</v>
      </c>
      <c r="J147" s="18">
        <v>2</v>
      </c>
      <c r="K147" s="18">
        <v>1</v>
      </c>
      <c r="L147" s="18">
        <v>0</v>
      </c>
      <c r="M147" s="18">
        <v>4</v>
      </c>
      <c r="N147" s="18">
        <v>0</v>
      </c>
      <c r="O147" s="18">
        <v>0</v>
      </c>
      <c r="P147" s="18">
        <v>0</v>
      </c>
      <c r="Q147" s="18">
        <v>1</v>
      </c>
      <c r="R147" s="18">
        <v>0</v>
      </c>
      <c r="S147" s="20">
        <v>0</v>
      </c>
      <c r="T147" s="18">
        <v>0</v>
      </c>
      <c r="U147" s="18">
        <v>0</v>
      </c>
      <c r="V147" s="18">
        <v>0</v>
      </c>
      <c r="W147" s="22">
        <v>0</v>
      </c>
    </row>
    <row r="148" spans="1:23" x14ac:dyDescent="0.3">
      <c r="A148" t="s">
        <v>2014</v>
      </c>
      <c r="B148" s="18">
        <v>10</v>
      </c>
      <c r="C148" s="18">
        <v>1</v>
      </c>
      <c r="D148" s="18">
        <v>0</v>
      </c>
      <c r="E148" s="18">
        <v>1</v>
      </c>
      <c r="F148" s="18">
        <v>0</v>
      </c>
      <c r="G148" s="18">
        <v>0</v>
      </c>
      <c r="H148" s="18">
        <v>0</v>
      </c>
      <c r="I148" s="18">
        <v>1</v>
      </c>
      <c r="J148" s="18">
        <v>4</v>
      </c>
      <c r="K148" s="18">
        <v>1</v>
      </c>
      <c r="L148" s="18">
        <v>0</v>
      </c>
      <c r="M148" s="18">
        <v>1</v>
      </c>
      <c r="N148" s="18">
        <v>0</v>
      </c>
      <c r="O148" s="18">
        <v>0</v>
      </c>
      <c r="P148" s="18">
        <v>0</v>
      </c>
      <c r="Q148" s="18">
        <v>0</v>
      </c>
      <c r="R148" s="18">
        <v>1</v>
      </c>
      <c r="S148" s="20">
        <v>0</v>
      </c>
      <c r="T148" s="18">
        <v>0</v>
      </c>
      <c r="U148" s="18">
        <v>0</v>
      </c>
      <c r="V148" s="18">
        <v>0</v>
      </c>
      <c r="W148" s="22">
        <v>0</v>
      </c>
    </row>
    <row r="149" spans="1:23" x14ac:dyDescent="0.3">
      <c r="A149" t="s">
        <v>2019</v>
      </c>
      <c r="B149" s="18">
        <v>57</v>
      </c>
      <c r="C149" s="18">
        <v>24</v>
      </c>
      <c r="D149" s="18">
        <v>1</v>
      </c>
      <c r="E149" s="18">
        <v>1</v>
      </c>
      <c r="F149" s="18">
        <v>2</v>
      </c>
      <c r="G149" s="18">
        <v>0</v>
      </c>
      <c r="H149" s="18">
        <v>0</v>
      </c>
      <c r="I149" s="18">
        <v>0</v>
      </c>
      <c r="J149" s="18">
        <v>6</v>
      </c>
      <c r="K149" s="18">
        <v>0</v>
      </c>
      <c r="L149" s="18">
        <v>0</v>
      </c>
      <c r="M149" s="18">
        <v>7</v>
      </c>
      <c r="N149" s="18">
        <v>0</v>
      </c>
      <c r="O149" s="18">
        <v>6</v>
      </c>
      <c r="P149" s="18">
        <v>0</v>
      </c>
      <c r="Q149" s="18">
        <v>0</v>
      </c>
      <c r="R149" s="18">
        <v>1</v>
      </c>
      <c r="S149" s="20">
        <v>0</v>
      </c>
      <c r="T149" s="18">
        <v>1</v>
      </c>
      <c r="U149" s="18">
        <v>0</v>
      </c>
      <c r="V149" s="18">
        <v>0</v>
      </c>
      <c r="W149" s="22">
        <v>0</v>
      </c>
    </row>
    <row r="150" spans="1:23" x14ac:dyDescent="0.3">
      <c r="A150" t="s">
        <v>2078</v>
      </c>
      <c r="B150" s="18">
        <v>10</v>
      </c>
      <c r="C150" s="18">
        <v>5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2</v>
      </c>
      <c r="K150" s="18">
        <v>1</v>
      </c>
      <c r="L150" s="18">
        <v>1</v>
      </c>
      <c r="M150" s="18">
        <v>1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20">
        <v>0</v>
      </c>
      <c r="T150" s="18">
        <v>0</v>
      </c>
      <c r="U150" s="18">
        <v>0</v>
      </c>
      <c r="V150" s="18">
        <v>0</v>
      </c>
      <c r="W150" s="22">
        <v>0</v>
      </c>
    </row>
    <row r="151" spans="1:23" x14ac:dyDescent="0.3">
      <c r="A151" t="s">
        <v>2091</v>
      </c>
      <c r="B151" s="18">
        <v>12</v>
      </c>
      <c r="C151" s="18">
        <v>3</v>
      </c>
      <c r="D151" s="18">
        <v>0</v>
      </c>
      <c r="E151" s="18">
        <v>1</v>
      </c>
      <c r="F151" s="18">
        <v>0</v>
      </c>
      <c r="G151" s="18">
        <v>0</v>
      </c>
      <c r="H151" s="18">
        <v>1</v>
      </c>
      <c r="I151" s="18">
        <v>0</v>
      </c>
      <c r="J151" s="18">
        <v>5</v>
      </c>
      <c r="K151" s="18">
        <v>1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1</v>
      </c>
      <c r="S151" s="20">
        <v>0</v>
      </c>
      <c r="T151" s="18">
        <v>0</v>
      </c>
      <c r="U151" s="18">
        <v>0</v>
      </c>
      <c r="V151" s="18">
        <v>0</v>
      </c>
      <c r="W151" s="22">
        <v>0</v>
      </c>
    </row>
    <row r="152" spans="1:23" x14ac:dyDescent="0.3">
      <c r="A152" t="s">
        <v>2099</v>
      </c>
      <c r="B152" s="18">
        <v>17</v>
      </c>
      <c r="C152" s="18">
        <v>7</v>
      </c>
      <c r="D152" s="18">
        <v>0</v>
      </c>
      <c r="E152" s="18">
        <v>1</v>
      </c>
      <c r="F152" s="18">
        <v>0</v>
      </c>
      <c r="G152" s="18">
        <v>1</v>
      </c>
      <c r="H152" s="18">
        <v>0</v>
      </c>
      <c r="I152" s="18">
        <v>0</v>
      </c>
      <c r="J152" s="18">
        <v>3</v>
      </c>
      <c r="K152" s="18">
        <v>2</v>
      </c>
      <c r="L152" s="18">
        <v>1</v>
      </c>
      <c r="M152" s="18">
        <v>1</v>
      </c>
      <c r="N152" s="18">
        <v>0</v>
      </c>
      <c r="O152" s="18">
        <v>0</v>
      </c>
      <c r="P152" s="18">
        <v>0</v>
      </c>
      <c r="Q152" s="18">
        <v>1</v>
      </c>
      <c r="R152" s="18">
        <v>0</v>
      </c>
      <c r="S152" s="20">
        <v>0</v>
      </c>
      <c r="T152" s="18">
        <v>0</v>
      </c>
      <c r="U152" s="18">
        <v>0</v>
      </c>
      <c r="V152" s="18">
        <v>0</v>
      </c>
      <c r="W152" s="22">
        <v>0</v>
      </c>
    </row>
    <row r="153" spans="1:23" x14ac:dyDescent="0.3">
      <c r="A153" t="s">
        <v>2111</v>
      </c>
      <c r="B153" s="18">
        <v>2</v>
      </c>
      <c r="C153" s="18">
        <v>1</v>
      </c>
      <c r="D153" s="18">
        <v>0</v>
      </c>
      <c r="E153" s="18">
        <v>1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20">
        <v>0</v>
      </c>
      <c r="T153" s="18">
        <v>0</v>
      </c>
      <c r="U153" s="18">
        <v>0</v>
      </c>
      <c r="V153" s="18">
        <v>0</v>
      </c>
      <c r="W153" s="22">
        <v>0</v>
      </c>
    </row>
    <row r="154" spans="1:23" x14ac:dyDescent="0.3">
      <c r="A154" t="s">
        <v>2114</v>
      </c>
      <c r="B154" s="18">
        <v>11</v>
      </c>
      <c r="C154" s="18">
        <v>4</v>
      </c>
      <c r="D154" s="18">
        <v>0</v>
      </c>
      <c r="E154" s="18">
        <v>0</v>
      </c>
      <c r="F154" s="18">
        <v>1</v>
      </c>
      <c r="G154" s="18">
        <v>1</v>
      </c>
      <c r="H154" s="18">
        <v>0</v>
      </c>
      <c r="I154" s="18">
        <v>0</v>
      </c>
      <c r="J154" s="18">
        <v>4</v>
      </c>
      <c r="K154" s="18">
        <v>1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20">
        <v>0</v>
      </c>
      <c r="T154" s="18">
        <v>0</v>
      </c>
      <c r="U154" s="18">
        <v>0</v>
      </c>
      <c r="V154" s="18">
        <v>0</v>
      </c>
      <c r="W154" s="22">
        <v>0</v>
      </c>
    </row>
    <row r="155" spans="1:23" x14ac:dyDescent="0.3">
      <c r="A155" t="s">
        <v>2122</v>
      </c>
      <c r="B155" s="18">
        <v>9</v>
      </c>
      <c r="C155" s="18">
        <v>2</v>
      </c>
      <c r="D155" s="18">
        <v>1</v>
      </c>
      <c r="E155" s="18">
        <v>0</v>
      </c>
      <c r="F155" s="18">
        <v>0</v>
      </c>
      <c r="G155" s="18">
        <v>0</v>
      </c>
      <c r="H155" s="18">
        <v>0</v>
      </c>
      <c r="I155" s="18">
        <v>1</v>
      </c>
      <c r="J155" s="18">
        <v>0</v>
      </c>
      <c r="K155" s="18">
        <v>1</v>
      </c>
      <c r="L155" s="18">
        <v>0</v>
      </c>
      <c r="M155" s="18">
        <v>3</v>
      </c>
      <c r="N155" s="18">
        <v>0</v>
      </c>
      <c r="O155" s="18">
        <v>0</v>
      </c>
      <c r="P155" s="18">
        <v>1</v>
      </c>
      <c r="Q155" s="18">
        <v>0</v>
      </c>
      <c r="R155" s="18">
        <v>0</v>
      </c>
      <c r="S155" s="20">
        <v>0</v>
      </c>
      <c r="T155" s="18">
        <v>0</v>
      </c>
      <c r="U155" s="18">
        <v>0</v>
      </c>
      <c r="V155" s="18">
        <v>0</v>
      </c>
      <c r="W155" s="22">
        <v>0</v>
      </c>
    </row>
    <row r="156" spans="1:23" x14ac:dyDescent="0.3">
      <c r="A156" t="s">
        <v>2135</v>
      </c>
      <c r="B156" s="18">
        <v>15</v>
      </c>
      <c r="C156" s="18">
        <v>4</v>
      </c>
      <c r="D156" s="18">
        <v>0</v>
      </c>
      <c r="E156" s="18">
        <v>3</v>
      </c>
      <c r="F156" s="18">
        <v>0</v>
      </c>
      <c r="G156" s="18">
        <v>1</v>
      </c>
      <c r="H156" s="18">
        <v>0</v>
      </c>
      <c r="I156" s="18">
        <v>0</v>
      </c>
      <c r="J156" s="18">
        <v>1</v>
      </c>
      <c r="K156" s="18">
        <v>0</v>
      </c>
      <c r="L156" s="18">
        <v>0</v>
      </c>
      <c r="M156" s="18">
        <v>5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20">
        <v>0</v>
      </c>
      <c r="T156" s="18">
        <v>0</v>
      </c>
      <c r="U156" s="18">
        <v>1</v>
      </c>
      <c r="V156" s="18">
        <v>0</v>
      </c>
      <c r="W156" s="22">
        <v>0</v>
      </c>
    </row>
    <row r="157" spans="1:23" x14ac:dyDescent="0.3">
      <c r="A157" t="s">
        <v>2153</v>
      </c>
      <c r="B157" s="18">
        <v>12</v>
      </c>
      <c r="C157" s="18">
        <v>4</v>
      </c>
      <c r="D157" s="18">
        <v>0</v>
      </c>
      <c r="E157" s="18">
        <v>0</v>
      </c>
      <c r="F157" s="18">
        <v>1</v>
      </c>
      <c r="G157" s="18">
        <v>0</v>
      </c>
      <c r="H157" s="18">
        <v>1</v>
      </c>
      <c r="I157" s="18">
        <v>0</v>
      </c>
      <c r="J157" s="18">
        <v>4</v>
      </c>
      <c r="K157" s="18">
        <v>1</v>
      </c>
      <c r="L157" s="18">
        <v>0</v>
      </c>
      <c r="M157" s="18">
        <v>1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20">
        <v>0</v>
      </c>
      <c r="T157" s="18">
        <v>0</v>
      </c>
      <c r="U157" s="18">
        <v>0</v>
      </c>
      <c r="V157" s="18">
        <v>0</v>
      </c>
      <c r="W157" s="22">
        <v>0</v>
      </c>
    </row>
    <row r="158" spans="1:23" x14ac:dyDescent="0.3">
      <c r="A158" t="s">
        <v>2164</v>
      </c>
      <c r="B158" s="18">
        <v>8</v>
      </c>
      <c r="C158" s="18">
        <v>1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4</v>
      </c>
      <c r="K158" s="18">
        <v>2</v>
      </c>
      <c r="L158" s="18">
        <v>0</v>
      </c>
      <c r="M158" s="18">
        <v>1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20">
        <v>0</v>
      </c>
      <c r="T158" s="18">
        <v>0</v>
      </c>
      <c r="U158" s="18">
        <v>0</v>
      </c>
      <c r="V158" s="18">
        <v>0</v>
      </c>
      <c r="W158" s="22">
        <v>0</v>
      </c>
    </row>
    <row r="159" spans="1:23" x14ac:dyDescent="0.3">
      <c r="A159" t="s">
        <v>2167</v>
      </c>
      <c r="B159" s="18">
        <v>7</v>
      </c>
      <c r="C159" s="18">
        <v>0</v>
      </c>
      <c r="D159" s="18">
        <v>0</v>
      </c>
      <c r="E159" s="18">
        <v>0</v>
      </c>
      <c r="F159" s="18">
        <v>0</v>
      </c>
      <c r="G159" s="18">
        <v>1</v>
      </c>
      <c r="H159" s="18">
        <v>0</v>
      </c>
      <c r="I159" s="18">
        <v>0</v>
      </c>
      <c r="J159" s="18">
        <v>2</v>
      </c>
      <c r="K159" s="18">
        <v>3</v>
      </c>
      <c r="L159" s="18">
        <v>0</v>
      </c>
      <c r="M159" s="18">
        <v>0</v>
      </c>
      <c r="N159" s="18">
        <v>0</v>
      </c>
      <c r="O159" s="18">
        <v>0</v>
      </c>
      <c r="P159" s="18">
        <v>1</v>
      </c>
      <c r="Q159" s="18">
        <v>0</v>
      </c>
      <c r="R159" s="18">
        <v>0</v>
      </c>
      <c r="S159" s="20">
        <v>0</v>
      </c>
      <c r="T159" s="18">
        <v>0</v>
      </c>
      <c r="U159" s="18">
        <v>0</v>
      </c>
      <c r="V159" s="18">
        <v>0</v>
      </c>
      <c r="W159" s="22">
        <v>0</v>
      </c>
    </row>
    <row r="160" spans="1:23" x14ac:dyDescent="0.3">
      <c r="A160" t="s">
        <v>2170</v>
      </c>
      <c r="B160" s="18">
        <v>1</v>
      </c>
      <c r="C160" s="18">
        <v>1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20">
        <v>0</v>
      </c>
      <c r="T160" s="18">
        <v>0</v>
      </c>
      <c r="U160" s="18">
        <v>0</v>
      </c>
      <c r="V160" s="18">
        <v>0</v>
      </c>
      <c r="W160" s="22">
        <v>0</v>
      </c>
    </row>
    <row r="161" spans="1:23" x14ac:dyDescent="0.3">
      <c r="A161" t="s">
        <v>2171</v>
      </c>
      <c r="B161" s="18">
        <v>1</v>
      </c>
      <c r="C161" s="18">
        <v>1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20">
        <v>0</v>
      </c>
      <c r="T161" s="18">
        <v>0</v>
      </c>
      <c r="U161" s="18">
        <v>0</v>
      </c>
      <c r="V161" s="18">
        <v>0</v>
      </c>
      <c r="W161" s="22">
        <v>0</v>
      </c>
    </row>
    <row r="162" spans="1:23" x14ac:dyDescent="0.3">
      <c r="A162" t="s">
        <v>2173</v>
      </c>
      <c r="B162" s="18">
        <v>11</v>
      </c>
      <c r="C162" s="18">
        <v>3</v>
      </c>
      <c r="D162" s="18">
        <v>1</v>
      </c>
      <c r="E162" s="18">
        <v>1</v>
      </c>
      <c r="F162" s="18">
        <v>0</v>
      </c>
      <c r="G162" s="18">
        <v>1</v>
      </c>
      <c r="H162" s="18">
        <v>0</v>
      </c>
      <c r="I162" s="18">
        <v>0</v>
      </c>
      <c r="J162" s="18">
        <v>0</v>
      </c>
      <c r="K162" s="18">
        <v>1</v>
      </c>
      <c r="L162" s="18">
        <v>1</v>
      </c>
      <c r="M162" s="18">
        <v>0</v>
      </c>
      <c r="N162" s="18">
        <v>0</v>
      </c>
      <c r="O162" s="18">
        <v>1</v>
      </c>
      <c r="P162" s="18">
        <v>0</v>
      </c>
      <c r="Q162" s="18">
        <v>0</v>
      </c>
      <c r="R162" s="18">
        <v>2</v>
      </c>
      <c r="S162" s="20">
        <v>0</v>
      </c>
      <c r="T162" s="18">
        <v>0</v>
      </c>
      <c r="U162" s="18">
        <v>0</v>
      </c>
      <c r="V162" s="18">
        <v>0</v>
      </c>
      <c r="W162" s="22">
        <v>0</v>
      </c>
    </row>
    <row r="163" spans="1:23" x14ac:dyDescent="0.3">
      <c r="A163" t="s">
        <v>2184</v>
      </c>
      <c r="B163" s="18">
        <v>15</v>
      </c>
      <c r="C163" s="18">
        <v>6</v>
      </c>
      <c r="D163" s="18">
        <v>0</v>
      </c>
      <c r="E163" s="18">
        <v>1</v>
      </c>
      <c r="F163" s="18">
        <v>1</v>
      </c>
      <c r="G163" s="18">
        <v>0</v>
      </c>
      <c r="H163" s="18">
        <v>0</v>
      </c>
      <c r="I163" s="18">
        <v>1</v>
      </c>
      <c r="J163" s="18">
        <v>2</v>
      </c>
      <c r="K163" s="18">
        <v>2</v>
      </c>
      <c r="L163" s="18">
        <v>0</v>
      </c>
      <c r="M163" s="18">
        <v>2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20">
        <v>0</v>
      </c>
      <c r="T163" s="18">
        <v>0</v>
      </c>
      <c r="U163" s="18">
        <v>0</v>
      </c>
      <c r="V163" s="18">
        <v>0</v>
      </c>
      <c r="W163" s="22">
        <v>0</v>
      </c>
    </row>
    <row r="164" spans="1:23" x14ac:dyDescent="0.3">
      <c r="A164" t="s">
        <v>2198</v>
      </c>
      <c r="B164" s="18">
        <v>12</v>
      </c>
      <c r="C164" s="18">
        <v>7</v>
      </c>
      <c r="D164" s="18">
        <v>1</v>
      </c>
      <c r="E164" s="18">
        <v>2</v>
      </c>
      <c r="F164" s="18">
        <v>0</v>
      </c>
      <c r="G164" s="18">
        <v>0</v>
      </c>
      <c r="H164" s="18">
        <v>0</v>
      </c>
      <c r="I164" s="18">
        <v>0</v>
      </c>
      <c r="J164" s="18">
        <v>1</v>
      </c>
      <c r="K164" s="18">
        <v>0</v>
      </c>
      <c r="L164" s="18">
        <v>0</v>
      </c>
      <c r="M164" s="18">
        <v>0</v>
      </c>
      <c r="N164" s="18">
        <v>0</v>
      </c>
      <c r="O164" s="18">
        <v>1</v>
      </c>
      <c r="P164" s="18">
        <v>0</v>
      </c>
      <c r="Q164" s="18">
        <v>0</v>
      </c>
      <c r="R164" s="18">
        <v>0</v>
      </c>
      <c r="S164" s="20">
        <v>0</v>
      </c>
      <c r="T164" s="18">
        <v>0</v>
      </c>
      <c r="U164" s="18">
        <v>0</v>
      </c>
      <c r="V164" s="18">
        <v>0</v>
      </c>
      <c r="W164" s="22">
        <v>0</v>
      </c>
    </row>
    <row r="165" spans="1:23" x14ac:dyDescent="0.3">
      <c r="A165" t="s">
        <v>2210</v>
      </c>
      <c r="B165" s="18">
        <v>11</v>
      </c>
      <c r="C165" s="18">
        <v>2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2</v>
      </c>
      <c r="K165" s="18">
        <v>0</v>
      </c>
      <c r="L165" s="18">
        <v>0</v>
      </c>
      <c r="M165" s="18">
        <v>0</v>
      </c>
      <c r="N165" s="18">
        <v>0</v>
      </c>
      <c r="O165" s="18">
        <v>7</v>
      </c>
      <c r="P165" s="18">
        <v>0</v>
      </c>
      <c r="Q165" s="18">
        <v>0</v>
      </c>
      <c r="R165" s="18">
        <v>0</v>
      </c>
      <c r="S165" s="20">
        <v>0</v>
      </c>
      <c r="T165" s="18">
        <v>0</v>
      </c>
      <c r="U165" s="18">
        <v>0</v>
      </c>
      <c r="V165" s="18">
        <v>0</v>
      </c>
      <c r="W165" s="22">
        <v>0</v>
      </c>
    </row>
    <row r="166" spans="1:23" x14ac:dyDescent="0.3">
      <c r="A166" t="s">
        <v>2220</v>
      </c>
      <c r="B166" s="18">
        <v>9</v>
      </c>
      <c r="C166" s="18">
        <v>3</v>
      </c>
      <c r="D166" s="18">
        <v>0</v>
      </c>
      <c r="E166" s="18">
        <v>0</v>
      </c>
      <c r="F166" s="18">
        <v>0</v>
      </c>
      <c r="G166" s="18">
        <v>0</v>
      </c>
      <c r="H166" s="18">
        <v>1</v>
      </c>
      <c r="I166" s="18">
        <v>0</v>
      </c>
      <c r="J166" s="18">
        <v>4</v>
      </c>
      <c r="K166" s="18">
        <v>0</v>
      </c>
      <c r="L166" s="18">
        <v>0</v>
      </c>
      <c r="M166" s="18">
        <v>1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20">
        <v>0</v>
      </c>
      <c r="T166" s="18">
        <v>0</v>
      </c>
      <c r="U166" s="18">
        <v>0</v>
      </c>
      <c r="V166" s="18">
        <v>0</v>
      </c>
      <c r="W166" s="22">
        <v>0</v>
      </c>
    </row>
    <row r="167" spans="1:23" x14ac:dyDescent="0.3">
      <c r="A167" t="s">
        <v>2226</v>
      </c>
      <c r="B167" s="18">
        <v>16</v>
      </c>
      <c r="C167" s="18">
        <v>7</v>
      </c>
      <c r="D167" s="18">
        <v>0</v>
      </c>
      <c r="E167" s="18">
        <v>3</v>
      </c>
      <c r="F167" s="18">
        <v>0</v>
      </c>
      <c r="G167" s="18">
        <v>0</v>
      </c>
      <c r="H167" s="18">
        <v>0</v>
      </c>
      <c r="I167" s="18">
        <v>0</v>
      </c>
      <c r="J167" s="18">
        <v>1</v>
      </c>
      <c r="K167" s="18">
        <v>1</v>
      </c>
      <c r="L167" s="18">
        <v>1</v>
      </c>
      <c r="M167" s="18">
        <v>1</v>
      </c>
      <c r="N167" s="18">
        <v>0</v>
      </c>
      <c r="O167" s="18">
        <v>1</v>
      </c>
      <c r="P167" s="18">
        <v>0</v>
      </c>
      <c r="Q167" s="18">
        <v>1</v>
      </c>
      <c r="R167" s="18">
        <v>0</v>
      </c>
      <c r="S167" s="20">
        <v>0</v>
      </c>
      <c r="T167" s="18">
        <v>0</v>
      </c>
      <c r="U167" s="18">
        <v>0</v>
      </c>
      <c r="V167" s="18">
        <v>0</v>
      </c>
      <c r="W167" s="22">
        <v>0</v>
      </c>
    </row>
    <row r="168" spans="1:23" x14ac:dyDescent="0.3">
      <c r="A168" t="s">
        <v>2237</v>
      </c>
      <c r="B168" s="18">
        <v>12</v>
      </c>
      <c r="C168" s="18">
        <v>1</v>
      </c>
      <c r="D168" s="18">
        <v>0</v>
      </c>
      <c r="E168" s="18">
        <v>1</v>
      </c>
      <c r="F168" s="18">
        <v>1</v>
      </c>
      <c r="G168" s="18">
        <v>0</v>
      </c>
      <c r="H168" s="18">
        <v>0</v>
      </c>
      <c r="I168" s="18">
        <v>1</v>
      </c>
      <c r="J168" s="18">
        <v>1</v>
      </c>
      <c r="K168" s="18">
        <v>3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2</v>
      </c>
      <c r="R168" s="18">
        <v>2</v>
      </c>
      <c r="S168" s="20">
        <v>0</v>
      </c>
      <c r="T168" s="18">
        <v>0</v>
      </c>
      <c r="U168" s="18">
        <v>0</v>
      </c>
      <c r="V168" s="18">
        <v>0</v>
      </c>
      <c r="W168" s="22">
        <v>0</v>
      </c>
    </row>
    <row r="169" spans="1:23" x14ac:dyDescent="0.3">
      <c r="A169" t="s">
        <v>2242</v>
      </c>
      <c r="B169" s="18">
        <v>4</v>
      </c>
      <c r="C169" s="18">
        <v>3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1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20">
        <v>0</v>
      </c>
      <c r="T169" s="18">
        <v>0</v>
      </c>
      <c r="U169" s="18">
        <v>0</v>
      </c>
      <c r="V169" s="18">
        <v>0</v>
      </c>
      <c r="W169" s="22">
        <v>0</v>
      </c>
    </row>
    <row r="170" spans="1:23" x14ac:dyDescent="0.3">
      <c r="A170" t="s">
        <v>2247</v>
      </c>
      <c r="B170" s="18">
        <v>2</v>
      </c>
      <c r="C170" s="18">
        <v>0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1</v>
      </c>
      <c r="K170" s="18">
        <v>0</v>
      </c>
      <c r="L170" s="18">
        <v>0</v>
      </c>
      <c r="M170" s="18">
        <v>1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20">
        <v>0</v>
      </c>
      <c r="T170" s="18">
        <v>0</v>
      </c>
      <c r="U170" s="18">
        <v>0</v>
      </c>
      <c r="V170" s="18">
        <v>0</v>
      </c>
      <c r="W170" s="22">
        <v>0</v>
      </c>
    </row>
    <row r="171" spans="1:23" x14ac:dyDescent="0.3">
      <c r="A171" t="s">
        <v>2249</v>
      </c>
      <c r="B171" s="18">
        <v>16</v>
      </c>
      <c r="C171" s="18">
        <v>2</v>
      </c>
      <c r="D171" s="18">
        <v>0</v>
      </c>
      <c r="E171" s="18">
        <v>0</v>
      </c>
      <c r="F171" s="18">
        <v>1</v>
      </c>
      <c r="G171" s="18">
        <v>0</v>
      </c>
      <c r="H171" s="18">
        <v>0</v>
      </c>
      <c r="I171" s="18">
        <v>0</v>
      </c>
      <c r="J171" s="18">
        <v>5</v>
      </c>
      <c r="K171" s="18">
        <v>3</v>
      </c>
      <c r="L171" s="18">
        <v>1</v>
      </c>
      <c r="M171" s="18">
        <v>1</v>
      </c>
      <c r="N171" s="18">
        <v>0</v>
      </c>
      <c r="O171" s="18">
        <v>2</v>
      </c>
      <c r="P171" s="18">
        <v>0</v>
      </c>
      <c r="Q171" s="18">
        <v>1</v>
      </c>
      <c r="R171" s="18">
        <v>0</v>
      </c>
      <c r="S171" s="20">
        <v>0</v>
      </c>
      <c r="T171" s="18">
        <v>0</v>
      </c>
      <c r="U171" s="18">
        <v>0</v>
      </c>
      <c r="V171" s="18">
        <v>0</v>
      </c>
      <c r="W171" s="22">
        <v>0</v>
      </c>
    </row>
    <row r="172" spans="1:23" x14ac:dyDescent="0.3">
      <c r="A172" t="s">
        <v>2263</v>
      </c>
      <c r="B172" s="18">
        <v>11</v>
      </c>
      <c r="C172" s="18">
        <v>6</v>
      </c>
      <c r="D172" s="18"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1</v>
      </c>
      <c r="K172" s="18">
        <v>1</v>
      </c>
      <c r="L172" s="18">
        <v>1</v>
      </c>
      <c r="M172" s="18">
        <v>0</v>
      </c>
      <c r="N172" s="18">
        <v>0</v>
      </c>
      <c r="O172" s="18">
        <v>0</v>
      </c>
      <c r="P172" s="18">
        <v>1</v>
      </c>
      <c r="Q172" s="18">
        <v>1</v>
      </c>
      <c r="R172" s="18">
        <v>0</v>
      </c>
      <c r="S172" s="20">
        <v>0</v>
      </c>
      <c r="T172" s="18">
        <v>0</v>
      </c>
      <c r="U172" s="18">
        <v>0</v>
      </c>
      <c r="V172" s="18">
        <v>0</v>
      </c>
      <c r="W172" s="22">
        <v>0</v>
      </c>
    </row>
    <row r="173" spans="1:23" x14ac:dyDescent="0.3">
      <c r="A173" t="s">
        <v>2272</v>
      </c>
      <c r="B173" s="18">
        <v>12</v>
      </c>
      <c r="C173" s="18">
        <v>7</v>
      </c>
      <c r="D173" s="18">
        <v>0</v>
      </c>
      <c r="E173" s="18">
        <v>0</v>
      </c>
      <c r="F173" s="18">
        <v>0</v>
      </c>
      <c r="G173" s="18">
        <v>1</v>
      </c>
      <c r="H173" s="18">
        <v>0</v>
      </c>
      <c r="I173" s="18">
        <v>0</v>
      </c>
      <c r="J173" s="18">
        <v>3</v>
      </c>
      <c r="K173" s="18">
        <v>0</v>
      </c>
      <c r="L173" s="18">
        <v>0</v>
      </c>
      <c r="M173" s="18">
        <v>1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20">
        <v>0</v>
      </c>
      <c r="T173" s="18">
        <v>0</v>
      </c>
      <c r="U173" s="18">
        <v>0</v>
      </c>
      <c r="V173" s="18">
        <v>0</v>
      </c>
      <c r="W173" s="22">
        <v>0</v>
      </c>
    </row>
    <row r="174" spans="1:23" x14ac:dyDescent="0.3">
      <c r="A174" t="s">
        <v>2280</v>
      </c>
      <c r="B174" s="18">
        <v>2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20">
        <v>0</v>
      </c>
      <c r="T174" s="18">
        <v>0</v>
      </c>
      <c r="U174" s="18">
        <v>0</v>
      </c>
      <c r="V174" s="18">
        <v>0</v>
      </c>
      <c r="W174" s="22">
        <v>0</v>
      </c>
    </row>
    <row r="175" spans="1:23" x14ac:dyDescent="0.3">
      <c r="A175" t="s">
        <v>2282</v>
      </c>
      <c r="B175" s="18">
        <v>3</v>
      </c>
      <c r="C175" s="18">
        <v>0</v>
      </c>
      <c r="D175" s="18">
        <v>0</v>
      </c>
      <c r="E175" s="18">
        <v>1</v>
      </c>
      <c r="F175" s="18">
        <v>0</v>
      </c>
      <c r="G175" s="18">
        <v>0</v>
      </c>
      <c r="H175" s="18">
        <v>0</v>
      </c>
      <c r="I175" s="18">
        <v>1</v>
      </c>
      <c r="J175" s="18">
        <v>0</v>
      </c>
      <c r="K175" s="18">
        <v>1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20">
        <v>0</v>
      </c>
      <c r="T175" s="18">
        <v>0</v>
      </c>
      <c r="U175" s="18">
        <v>0</v>
      </c>
      <c r="V175" s="18">
        <v>0</v>
      </c>
      <c r="W175" s="22">
        <v>0</v>
      </c>
    </row>
    <row r="176" spans="1:23" x14ac:dyDescent="0.3">
      <c r="A176" t="s">
        <v>2284</v>
      </c>
      <c r="B176" s="18">
        <v>9</v>
      </c>
      <c r="C176" s="18">
        <v>4</v>
      </c>
      <c r="D176" s="18">
        <v>0</v>
      </c>
      <c r="E176" s="18">
        <v>1</v>
      </c>
      <c r="F176" s="18">
        <v>0</v>
      </c>
      <c r="G176" s="18">
        <v>1</v>
      </c>
      <c r="H176" s="18">
        <v>0</v>
      </c>
      <c r="I176" s="18">
        <v>0</v>
      </c>
      <c r="J176" s="18">
        <v>0</v>
      </c>
      <c r="K176" s="18">
        <v>0</v>
      </c>
      <c r="L176" s="18">
        <v>1</v>
      </c>
      <c r="M176" s="18">
        <v>1</v>
      </c>
      <c r="N176" s="18">
        <v>0</v>
      </c>
      <c r="O176" s="18">
        <v>0</v>
      </c>
      <c r="P176" s="18">
        <v>0</v>
      </c>
      <c r="Q176" s="18">
        <v>1</v>
      </c>
      <c r="R176" s="18">
        <v>0</v>
      </c>
      <c r="S176" s="20">
        <v>0</v>
      </c>
      <c r="T176" s="18">
        <v>0</v>
      </c>
      <c r="U176" s="18">
        <v>0</v>
      </c>
      <c r="V176" s="18">
        <v>0</v>
      </c>
      <c r="W176" s="22">
        <v>0</v>
      </c>
    </row>
    <row r="177" spans="1:23" x14ac:dyDescent="0.3">
      <c r="A177" t="s">
        <v>2290</v>
      </c>
      <c r="B177" s="18">
        <v>3</v>
      </c>
      <c r="C177" s="18">
        <v>0</v>
      </c>
      <c r="D177" s="18">
        <v>1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1</v>
      </c>
      <c r="K177" s="18">
        <v>1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20">
        <v>0</v>
      </c>
      <c r="T177" s="18">
        <v>0</v>
      </c>
      <c r="U177" s="18">
        <v>0</v>
      </c>
      <c r="V177" s="18">
        <v>0</v>
      </c>
      <c r="W177" s="22">
        <v>0</v>
      </c>
    </row>
    <row r="178" spans="1:23" x14ac:dyDescent="0.3">
      <c r="A178" t="s">
        <v>2292</v>
      </c>
      <c r="B178" s="18">
        <v>11</v>
      </c>
      <c r="C178" s="18">
        <v>4</v>
      </c>
      <c r="D178" s="18">
        <v>0</v>
      </c>
      <c r="E178" s="18">
        <v>0</v>
      </c>
      <c r="F178" s="18">
        <v>1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2</v>
      </c>
      <c r="N178" s="18">
        <v>0</v>
      </c>
      <c r="O178" s="18">
        <v>1</v>
      </c>
      <c r="P178" s="18">
        <v>1</v>
      </c>
      <c r="Q178" s="18">
        <v>1</v>
      </c>
      <c r="R178" s="18">
        <v>0</v>
      </c>
      <c r="S178" s="20">
        <v>0</v>
      </c>
      <c r="T178" s="18">
        <v>0</v>
      </c>
      <c r="U178" s="18">
        <v>1</v>
      </c>
      <c r="V178" s="18">
        <v>0</v>
      </c>
      <c r="W178" s="22">
        <v>0</v>
      </c>
    </row>
    <row r="179" spans="1:23" x14ac:dyDescent="0.3">
      <c r="A179" t="s">
        <v>2305</v>
      </c>
      <c r="B179" s="18">
        <v>7</v>
      </c>
      <c r="C179" s="18">
        <v>2</v>
      </c>
      <c r="D179" s="18">
        <v>0</v>
      </c>
      <c r="E179" s="18">
        <v>0</v>
      </c>
      <c r="F179" s="18">
        <v>1</v>
      </c>
      <c r="G179" s="18">
        <v>0</v>
      </c>
      <c r="H179" s="18">
        <v>0</v>
      </c>
      <c r="I179" s="18">
        <v>0</v>
      </c>
      <c r="J179" s="18">
        <v>2</v>
      </c>
      <c r="K179" s="18">
        <v>2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20">
        <v>0</v>
      </c>
      <c r="T179" s="18">
        <v>0</v>
      </c>
      <c r="U179" s="18">
        <v>0</v>
      </c>
      <c r="V179" s="18">
        <v>0</v>
      </c>
      <c r="W179" s="22">
        <v>0</v>
      </c>
    </row>
    <row r="180" spans="1:23" x14ac:dyDescent="0.3">
      <c r="A180" t="s">
        <v>2313</v>
      </c>
      <c r="B180" s="18">
        <v>12</v>
      </c>
      <c r="C180" s="18">
        <v>3</v>
      </c>
      <c r="D180" s="18">
        <v>2</v>
      </c>
      <c r="E180" s="18">
        <v>0</v>
      </c>
      <c r="F180" s="18">
        <v>1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6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20">
        <v>0</v>
      </c>
      <c r="T180" s="18">
        <v>0</v>
      </c>
      <c r="U180" s="18">
        <v>0</v>
      </c>
      <c r="V180" s="18">
        <v>0</v>
      </c>
      <c r="W180" s="22">
        <v>0</v>
      </c>
    </row>
    <row r="181" spans="1:23" x14ac:dyDescent="0.3">
      <c r="A181" t="s">
        <v>2330</v>
      </c>
      <c r="B181" s="18">
        <v>13</v>
      </c>
      <c r="C181" s="18">
        <v>6</v>
      </c>
      <c r="D181" s="18">
        <v>0</v>
      </c>
      <c r="E181" s="18">
        <v>1</v>
      </c>
      <c r="F181" s="18">
        <v>0</v>
      </c>
      <c r="G181" s="18">
        <v>1</v>
      </c>
      <c r="H181" s="18">
        <v>0</v>
      </c>
      <c r="I181" s="18">
        <v>0</v>
      </c>
      <c r="J181" s="18">
        <v>1</v>
      </c>
      <c r="K181" s="18">
        <v>0</v>
      </c>
      <c r="L181" s="18">
        <v>3</v>
      </c>
      <c r="M181" s="18">
        <v>0</v>
      </c>
      <c r="N181" s="18">
        <v>0</v>
      </c>
      <c r="O181" s="18">
        <v>0</v>
      </c>
      <c r="P181" s="18">
        <v>0</v>
      </c>
      <c r="Q181" s="18">
        <v>1</v>
      </c>
      <c r="R181" s="18">
        <v>0</v>
      </c>
      <c r="S181" s="20">
        <v>0</v>
      </c>
      <c r="T181" s="18">
        <v>0</v>
      </c>
      <c r="U181" s="18">
        <v>0</v>
      </c>
      <c r="V181" s="18">
        <v>0</v>
      </c>
      <c r="W181" s="22">
        <v>0</v>
      </c>
    </row>
    <row r="182" spans="1:23" x14ac:dyDescent="0.3">
      <c r="A182" t="s">
        <v>2340</v>
      </c>
      <c r="B182" s="18">
        <v>14</v>
      </c>
      <c r="C182" s="18">
        <v>5</v>
      </c>
      <c r="D182" s="18">
        <v>0</v>
      </c>
      <c r="E182" s="18">
        <v>2</v>
      </c>
      <c r="F182" s="18">
        <v>1</v>
      </c>
      <c r="G182" s="18">
        <v>0</v>
      </c>
      <c r="H182" s="18">
        <v>0</v>
      </c>
      <c r="I182" s="18">
        <v>0</v>
      </c>
      <c r="J182" s="18">
        <v>1</v>
      </c>
      <c r="K182" s="18">
        <v>2</v>
      </c>
      <c r="L182" s="18">
        <v>0</v>
      </c>
      <c r="M182" s="18">
        <v>1</v>
      </c>
      <c r="N182" s="18">
        <v>0</v>
      </c>
      <c r="O182" s="18">
        <v>0</v>
      </c>
      <c r="P182" s="18">
        <v>1</v>
      </c>
      <c r="Q182" s="18">
        <v>0</v>
      </c>
      <c r="R182" s="18">
        <v>1</v>
      </c>
      <c r="S182" s="20">
        <v>0</v>
      </c>
      <c r="T182" s="18">
        <v>0</v>
      </c>
      <c r="U182" s="18">
        <v>0</v>
      </c>
      <c r="V182" s="18">
        <v>0</v>
      </c>
      <c r="W182" s="22">
        <v>0</v>
      </c>
    </row>
    <row r="183" spans="1:23" x14ac:dyDescent="0.3">
      <c r="A183" t="s">
        <v>2351</v>
      </c>
      <c r="B183" s="18">
        <v>15</v>
      </c>
      <c r="C183" s="18">
        <v>9</v>
      </c>
      <c r="D183" s="18">
        <v>0</v>
      </c>
      <c r="E183" s="18">
        <v>1</v>
      </c>
      <c r="F183" s="18">
        <v>0</v>
      </c>
      <c r="G183" s="18">
        <v>0</v>
      </c>
      <c r="H183" s="18">
        <v>0</v>
      </c>
      <c r="I183" s="18">
        <v>0</v>
      </c>
      <c r="J183" s="18">
        <v>2</v>
      </c>
      <c r="K183" s="18">
        <v>0</v>
      </c>
      <c r="L183" s="18">
        <v>1</v>
      </c>
      <c r="M183" s="18">
        <v>0</v>
      </c>
      <c r="N183" s="18">
        <v>0</v>
      </c>
      <c r="O183" s="18">
        <v>0</v>
      </c>
      <c r="P183" s="18">
        <v>0</v>
      </c>
      <c r="Q183" s="18">
        <v>1</v>
      </c>
      <c r="R183" s="18">
        <v>1</v>
      </c>
      <c r="S183" s="20">
        <v>0</v>
      </c>
      <c r="T183" s="18">
        <v>0</v>
      </c>
      <c r="U183" s="18">
        <v>0</v>
      </c>
      <c r="V183" s="18">
        <v>0</v>
      </c>
      <c r="W183" s="22">
        <v>0</v>
      </c>
    </row>
    <row r="184" spans="1:23" x14ac:dyDescent="0.3">
      <c r="A184" t="s">
        <v>2358</v>
      </c>
      <c r="B184" s="18">
        <v>9</v>
      </c>
      <c r="C184" s="18">
        <v>5</v>
      </c>
      <c r="D184" s="18">
        <v>0</v>
      </c>
      <c r="E184" s="18">
        <v>0</v>
      </c>
      <c r="F184" s="18">
        <v>0</v>
      </c>
      <c r="G184" s="18">
        <v>1</v>
      </c>
      <c r="H184" s="18">
        <v>1</v>
      </c>
      <c r="I184" s="18">
        <v>0</v>
      </c>
      <c r="J184" s="18">
        <v>0</v>
      </c>
      <c r="K184" s="18">
        <v>1</v>
      </c>
      <c r="L184" s="18">
        <v>1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20">
        <v>0</v>
      </c>
      <c r="T184" s="18">
        <v>0</v>
      </c>
      <c r="U184" s="18">
        <v>0</v>
      </c>
      <c r="V184" s="18">
        <v>0</v>
      </c>
      <c r="W184" s="22">
        <v>0</v>
      </c>
    </row>
    <row r="185" spans="1:23" x14ac:dyDescent="0.3">
      <c r="A185" t="s">
        <v>2367</v>
      </c>
      <c r="B185" s="18">
        <v>9</v>
      </c>
      <c r="C185" s="18">
        <v>0</v>
      </c>
      <c r="D185" s="18">
        <v>0</v>
      </c>
      <c r="E185" s="18">
        <v>1</v>
      </c>
      <c r="F185" s="18">
        <v>0</v>
      </c>
      <c r="G185" s="18">
        <v>1</v>
      </c>
      <c r="H185" s="18">
        <v>0</v>
      </c>
      <c r="I185" s="18">
        <v>0</v>
      </c>
      <c r="J185" s="18">
        <v>3</v>
      </c>
      <c r="K185" s="18">
        <v>2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1</v>
      </c>
      <c r="R185" s="18">
        <v>0</v>
      </c>
      <c r="S185" s="20">
        <v>0</v>
      </c>
      <c r="T185" s="18">
        <v>0</v>
      </c>
      <c r="U185" s="18">
        <v>1</v>
      </c>
      <c r="V185" s="18">
        <v>0</v>
      </c>
      <c r="W185" s="22">
        <v>0</v>
      </c>
    </row>
    <row r="186" spans="1:23" x14ac:dyDescent="0.3">
      <c r="A186" t="s">
        <v>2373</v>
      </c>
      <c r="B186" s="18">
        <v>5</v>
      </c>
      <c r="C186" s="18">
        <v>1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8">
        <v>1</v>
      </c>
      <c r="J186" s="18">
        <v>2</v>
      </c>
      <c r="K186" s="18">
        <v>0</v>
      </c>
      <c r="L186" s="18">
        <v>0</v>
      </c>
      <c r="M186" s="18">
        <v>1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20">
        <v>0</v>
      </c>
      <c r="T186" s="18">
        <v>0</v>
      </c>
      <c r="U186" s="18">
        <v>0</v>
      </c>
      <c r="V186" s="18">
        <v>0</v>
      </c>
      <c r="W186" s="22">
        <v>0</v>
      </c>
    </row>
    <row r="187" spans="1:23" x14ac:dyDescent="0.3">
      <c r="A187" t="s">
        <v>2376</v>
      </c>
      <c r="B187" s="18">
        <v>16</v>
      </c>
      <c r="C187" s="18">
        <v>8</v>
      </c>
      <c r="D187" s="18">
        <v>0</v>
      </c>
      <c r="E187" s="18">
        <v>0</v>
      </c>
      <c r="F187" s="18">
        <v>0</v>
      </c>
      <c r="G187" s="18">
        <v>1</v>
      </c>
      <c r="H187" s="18">
        <v>0</v>
      </c>
      <c r="I187" s="18">
        <v>0</v>
      </c>
      <c r="J187" s="18">
        <v>3</v>
      </c>
      <c r="K187" s="18">
        <v>1</v>
      </c>
      <c r="L187" s="18">
        <v>0</v>
      </c>
      <c r="M187" s="18">
        <v>1</v>
      </c>
      <c r="N187" s="18">
        <v>0</v>
      </c>
      <c r="O187" s="18">
        <v>1</v>
      </c>
      <c r="P187" s="18">
        <v>0</v>
      </c>
      <c r="Q187" s="18">
        <v>1</v>
      </c>
      <c r="R187" s="18">
        <v>0</v>
      </c>
      <c r="S187" s="20">
        <v>0</v>
      </c>
      <c r="T187" s="18">
        <v>0</v>
      </c>
      <c r="U187" s="18">
        <v>0</v>
      </c>
      <c r="V187" s="18">
        <v>0</v>
      </c>
      <c r="W187" s="22">
        <v>0</v>
      </c>
    </row>
    <row r="188" spans="1:23" x14ac:dyDescent="0.3">
      <c r="A188" t="s">
        <v>2386</v>
      </c>
      <c r="B188" s="18">
        <v>10</v>
      </c>
      <c r="C188" s="18">
        <v>3</v>
      </c>
      <c r="D188" s="18">
        <v>0</v>
      </c>
      <c r="E188" s="18">
        <v>0</v>
      </c>
      <c r="F188" s="18">
        <v>0</v>
      </c>
      <c r="G188" s="18">
        <v>1</v>
      </c>
      <c r="H188" s="18">
        <v>0</v>
      </c>
      <c r="I188" s="18">
        <v>0</v>
      </c>
      <c r="J188" s="18">
        <v>3</v>
      </c>
      <c r="K188" s="18">
        <v>0</v>
      </c>
      <c r="L188" s="18">
        <v>0</v>
      </c>
      <c r="M188" s="18">
        <v>2</v>
      </c>
      <c r="N188" s="18">
        <v>0</v>
      </c>
      <c r="O188" s="18">
        <v>1</v>
      </c>
      <c r="P188" s="18">
        <v>0</v>
      </c>
      <c r="Q188" s="18">
        <v>0</v>
      </c>
      <c r="R188" s="18">
        <v>0</v>
      </c>
      <c r="S188" s="20">
        <v>0</v>
      </c>
      <c r="T188" s="18">
        <v>0</v>
      </c>
      <c r="U188" s="18">
        <v>0</v>
      </c>
      <c r="V188" s="18">
        <v>0</v>
      </c>
      <c r="W188" s="22">
        <v>0</v>
      </c>
    </row>
    <row r="189" spans="1:23" x14ac:dyDescent="0.3">
      <c r="A189" t="s">
        <v>2395</v>
      </c>
      <c r="B189" s="18">
        <v>10</v>
      </c>
      <c r="C189" s="18">
        <v>0</v>
      </c>
      <c r="D189" s="18">
        <v>0</v>
      </c>
      <c r="E189" s="18">
        <v>1</v>
      </c>
      <c r="F189" s="18">
        <v>0</v>
      </c>
      <c r="G189" s="18">
        <v>0</v>
      </c>
      <c r="H189" s="18">
        <v>0</v>
      </c>
      <c r="I189" s="18">
        <v>0</v>
      </c>
      <c r="J189" s="18">
        <v>3</v>
      </c>
      <c r="K189" s="18">
        <v>3</v>
      </c>
      <c r="L189" s="18">
        <v>0</v>
      </c>
      <c r="M189" s="18">
        <v>1</v>
      </c>
      <c r="N189" s="18">
        <v>0</v>
      </c>
      <c r="O189" s="18">
        <v>0</v>
      </c>
      <c r="P189" s="18">
        <v>2</v>
      </c>
      <c r="Q189" s="18">
        <v>0</v>
      </c>
      <c r="R189" s="18">
        <v>0</v>
      </c>
      <c r="S189" s="20">
        <v>0</v>
      </c>
      <c r="T189" s="18">
        <v>0</v>
      </c>
      <c r="U189" s="18">
        <v>0</v>
      </c>
      <c r="V189" s="18">
        <v>0</v>
      </c>
      <c r="W189" s="22">
        <v>0</v>
      </c>
    </row>
    <row r="190" spans="1:23" x14ac:dyDescent="0.3">
      <c r="A190" t="s">
        <v>2400</v>
      </c>
      <c r="B190" s="18">
        <v>15</v>
      </c>
      <c r="C190" s="18">
        <v>6</v>
      </c>
      <c r="D190" s="18">
        <v>0</v>
      </c>
      <c r="E190" s="18">
        <v>0</v>
      </c>
      <c r="F190" s="18">
        <v>1</v>
      </c>
      <c r="G190" s="18">
        <v>1</v>
      </c>
      <c r="H190" s="18">
        <v>1</v>
      </c>
      <c r="I190" s="18">
        <v>0</v>
      </c>
      <c r="J190" s="18">
        <v>3</v>
      </c>
      <c r="K190" s="18">
        <v>1</v>
      </c>
      <c r="L190" s="18">
        <v>0</v>
      </c>
      <c r="M190" s="18">
        <v>1</v>
      </c>
      <c r="N190" s="18">
        <v>0</v>
      </c>
      <c r="O190" s="18">
        <v>0</v>
      </c>
      <c r="P190" s="18">
        <v>0</v>
      </c>
      <c r="Q190" s="18">
        <v>1</v>
      </c>
      <c r="R190" s="18">
        <v>0</v>
      </c>
      <c r="S190" s="20">
        <v>0</v>
      </c>
      <c r="T190" s="18">
        <v>0</v>
      </c>
      <c r="U190" s="18">
        <v>0</v>
      </c>
      <c r="V190" s="18">
        <v>0</v>
      </c>
      <c r="W190" s="22">
        <v>0</v>
      </c>
    </row>
    <row r="191" spans="1:23" x14ac:dyDescent="0.3">
      <c r="A191" t="s">
        <v>2411</v>
      </c>
      <c r="B191" s="18">
        <v>8</v>
      </c>
      <c r="C191" s="18">
        <v>1</v>
      </c>
      <c r="D191" s="18">
        <v>0</v>
      </c>
      <c r="E191" s="18">
        <v>0</v>
      </c>
      <c r="F191" s="18">
        <v>0</v>
      </c>
      <c r="G191" s="18">
        <v>1</v>
      </c>
      <c r="H191" s="18">
        <v>0</v>
      </c>
      <c r="I191" s="18">
        <v>0</v>
      </c>
      <c r="J191" s="18">
        <v>1</v>
      </c>
      <c r="K191" s="18">
        <v>0</v>
      </c>
      <c r="L191" s="18">
        <v>0</v>
      </c>
      <c r="M191" s="18">
        <v>0</v>
      </c>
      <c r="N191" s="18">
        <v>0</v>
      </c>
      <c r="O191" s="18">
        <v>5</v>
      </c>
      <c r="P191" s="18">
        <v>0</v>
      </c>
      <c r="Q191" s="18">
        <v>0</v>
      </c>
      <c r="R191" s="18">
        <v>0</v>
      </c>
      <c r="S191" s="20">
        <v>0</v>
      </c>
      <c r="T191" s="18">
        <v>0</v>
      </c>
      <c r="U191" s="18">
        <v>0</v>
      </c>
      <c r="V191" s="18">
        <v>0</v>
      </c>
      <c r="W191" s="22">
        <v>0</v>
      </c>
    </row>
    <row r="192" spans="1:23" x14ac:dyDescent="0.3">
      <c r="A192" t="s">
        <v>2422</v>
      </c>
      <c r="B192" s="18">
        <v>3</v>
      </c>
      <c r="C192" s="18">
        <v>0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2</v>
      </c>
      <c r="K192" s="18">
        <v>1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20">
        <v>0</v>
      </c>
      <c r="T192" s="18">
        <v>0</v>
      </c>
      <c r="U192" s="18">
        <v>0</v>
      </c>
      <c r="V192" s="18">
        <v>0</v>
      </c>
      <c r="W192" s="22">
        <v>0</v>
      </c>
    </row>
    <row r="193" spans="1:23" x14ac:dyDescent="0.3">
      <c r="A193" t="s">
        <v>2424</v>
      </c>
      <c r="B193" s="18">
        <v>5</v>
      </c>
      <c r="C193" s="18">
        <v>0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3</v>
      </c>
      <c r="K193" s="18">
        <v>0</v>
      </c>
      <c r="L193" s="18">
        <v>0</v>
      </c>
      <c r="M193" s="18">
        <v>2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20">
        <v>0</v>
      </c>
      <c r="T193" s="18">
        <v>0</v>
      </c>
      <c r="U193" s="18">
        <v>0</v>
      </c>
      <c r="V193" s="18">
        <v>0</v>
      </c>
      <c r="W193" s="22">
        <v>0</v>
      </c>
    </row>
    <row r="194" spans="1:23" x14ac:dyDescent="0.3">
      <c r="A194" t="s">
        <v>2428</v>
      </c>
      <c r="B194" s="18">
        <v>8</v>
      </c>
      <c r="C194" s="18">
        <v>4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3</v>
      </c>
      <c r="K194" s="18">
        <v>1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20">
        <v>0</v>
      </c>
      <c r="T194" s="18">
        <v>0</v>
      </c>
      <c r="U194" s="18">
        <v>0</v>
      </c>
      <c r="V194" s="18">
        <v>0</v>
      </c>
      <c r="W194" s="22">
        <v>0</v>
      </c>
    </row>
    <row r="195" spans="1:23" x14ac:dyDescent="0.3">
      <c r="A195" t="s">
        <v>2432</v>
      </c>
      <c r="B195" s="18">
        <v>6</v>
      </c>
      <c r="C195" s="18">
        <v>0</v>
      </c>
      <c r="D195" s="18">
        <v>2</v>
      </c>
      <c r="E195" s="18">
        <v>0</v>
      </c>
      <c r="F195" s="18">
        <v>1</v>
      </c>
      <c r="G195" s="18">
        <v>1</v>
      </c>
      <c r="H195" s="18">
        <v>0</v>
      </c>
      <c r="I195" s="18">
        <v>0</v>
      </c>
      <c r="J195" s="18">
        <v>2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20">
        <v>0</v>
      </c>
      <c r="T195" s="18">
        <v>0</v>
      </c>
      <c r="U195" s="18">
        <v>0</v>
      </c>
      <c r="V195" s="18">
        <v>0</v>
      </c>
      <c r="W195" s="22">
        <v>0</v>
      </c>
    </row>
    <row r="196" spans="1:23" x14ac:dyDescent="0.3">
      <c r="A196" t="s">
        <v>2438</v>
      </c>
      <c r="B196" s="18">
        <v>7</v>
      </c>
      <c r="C196" s="18">
        <v>2</v>
      </c>
      <c r="D196" s="18">
        <v>0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1</v>
      </c>
      <c r="K196" s="18">
        <v>0</v>
      </c>
      <c r="L196" s="18">
        <v>1</v>
      </c>
      <c r="M196" s="18">
        <v>0</v>
      </c>
      <c r="N196" s="18">
        <v>0</v>
      </c>
      <c r="O196" s="18">
        <v>2</v>
      </c>
      <c r="P196" s="18">
        <v>0</v>
      </c>
      <c r="Q196" s="18">
        <v>1</v>
      </c>
      <c r="R196" s="18">
        <v>0</v>
      </c>
      <c r="S196" s="20">
        <v>0</v>
      </c>
      <c r="T196" s="18">
        <v>0</v>
      </c>
      <c r="U196" s="18">
        <v>0</v>
      </c>
      <c r="V196" s="18">
        <v>0</v>
      </c>
      <c r="W196" s="22">
        <v>0</v>
      </c>
    </row>
    <row r="197" spans="1:23" x14ac:dyDescent="0.3">
      <c r="A197" t="s">
        <v>2443</v>
      </c>
      <c r="B197" s="18">
        <v>8</v>
      </c>
      <c r="C197" s="18">
        <v>3</v>
      </c>
      <c r="D197" s="18">
        <v>0</v>
      </c>
      <c r="E197" s="18">
        <v>0</v>
      </c>
      <c r="F197" s="18">
        <v>1</v>
      </c>
      <c r="G197" s="18">
        <v>1</v>
      </c>
      <c r="H197" s="18">
        <v>0</v>
      </c>
      <c r="I197" s="18">
        <v>0</v>
      </c>
      <c r="J197" s="18">
        <v>1</v>
      </c>
      <c r="K197" s="18">
        <v>0</v>
      </c>
      <c r="L197" s="18">
        <v>0</v>
      </c>
      <c r="M197" s="18">
        <v>0</v>
      </c>
      <c r="N197" s="18">
        <v>0</v>
      </c>
      <c r="O197" s="18">
        <v>1</v>
      </c>
      <c r="P197" s="18">
        <v>0</v>
      </c>
      <c r="Q197" s="18">
        <v>1</v>
      </c>
      <c r="R197" s="18">
        <v>0</v>
      </c>
      <c r="S197" s="20">
        <v>0</v>
      </c>
      <c r="T197" s="18">
        <v>0</v>
      </c>
      <c r="U197" s="18">
        <v>0</v>
      </c>
      <c r="V197" s="18">
        <v>0</v>
      </c>
      <c r="W197" s="22">
        <v>0</v>
      </c>
    </row>
    <row r="198" spans="1:23" x14ac:dyDescent="0.3">
      <c r="A198" t="s">
        <v>2449</v>
      </c>
      <c r="B198" s="18">
        <v>11</v>
      </c>
      <c r="C198" s="18">
        <v>3</v>
      </c>
      <c r="D198" s="18">
        <v>0</v>
      </c>
      <c r="E198" s="18">
        <v>0</v>
      </c>
      <c r="F198" s="18">
        <v>0</v>
      </c>
      <c r="G198" s="18">
        <v>1</v>
      </c>
      <c r="H198" s="18">
        <v>0</v>
      </c>
      <c r="I198" s="18">
        <v>0</v>
      </c>
      <c r="J198" s="18">
        <v>2</v>
      </c>
      <c r="K198" s="18">
        <v>3</v>
      </c>
      <c r="L198" s="18">
        <v>0</v>
      </c>
      <c r="M198" s="18">
        <v>1</v>
      </c>
      <c r="N198" s="18">
        <v>0</v>
      </c>
      <c r="O198" s="18">
        <v>0</v>
      </c>
      <c r="P198" s="18">
        <v>0</v>
      </c>
      <c r="Q198" s="18">
        <v>1</v>
      </c>
      <c r="R198" s="18">
        <v>0</v>
      </c>
      <c r="S198" s="20">
        <v>0</v>
      </c>
      <c r="T198" s="18">
        <v>0</v>
      </c>
      <c r="U198" s="18">
        <v>0</v>
      </c>
      <c r="V198" s="18">
        <v>0</v>
      </c>
      <c r="W198" s="22">
        <v>0</v>
      </c>
    </row>
    <row r="199" spans="1:23" x14ac:dyDescent="0.3">
      <c r="A199" t="s">
        <v>2457</v>
      </c>
      <c r="B199" s="18">
        <v>14</v>
      </c>
      <c r="C199" s="18">
        <v>0</v>
      </c>
      <c r="D199" s="18">
        <v>0</v>
      </c>
      <c r="E199" s="18">
        <v>0</v>
      </c>
      <c r="F199" s="18">
        <v>1</v>
      </c>
      <c r="G199" s="18">
        <v>0</v>
      </c>
      <c r="H199" s="18">
        <v>0</v>
      </c>
      <c r="I199" s="18">
        <v>0</v>
      </c>
      <c r="J199" s="18">
        <v>6</v>
      </c>
      <c r="K199" s="18">
        <v>0</v>
      </c>
      <c r="L199" s="18">
        <v>0</v>
      </c>
      <c r="M199" s="18">
        <v>2</v>
      </c>
      <c r="N199" s="18">
        <v>0</v>
      </c>
      <c r="O199" s="18">
        <v>3</v>
      </c>
      <c r="P199" s="18">
        <v>0</v>
      </c>
      <c r="Q199" s="18">
        <v>1</v>
      </c>
      <c r="R199" s="18">
        <v>0</v>
      </c>
      <c r="S199" s="20">
        <v>0</v>
      </c>
      <c r="T199" s="18">
        <v>0</v>
      </c>
      <c r="U199" s="18">
        <v>0</v>
      </c>
      <c r="V199" s="18">
        <v>1</v>
      </c>
      <c r="W199" s="22">
        <v>0</v>
      </c>
    </row>
    <row r="200" spans="1:23" x14ac:dyDescent="0.3">
      <c r="A200" t="s">
        <v>2473</v>
      </c>
      <c r="B200" s="18">
        <v>10</v>
      </c>
      <c r="C200" s="18">
        <v>6</v>
      </c>
      <c r="D200" s="18">
        <v>0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3</v>
      </c>
      <c r="K200" s="18">
        <v>0</v>
      </c>
      <c r="L200" s="18">
        <v>0</v>
      </c>
      <c r="M200" s="18">
        <v>1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20">
        <v>0</v>
      </c>
      <c r="T200" s="18">
        <v>0</v>
      </c>
      <c r="U200" s="18">
        <v>0</v>
      </c>
      <c r="V200" s="18">
        <v>0</v>
      </c>
      <c r="W200" s="22">
        <v>0</v>
      </c>
    </row>
    <row r="201" spans="1:23" x14ac:dyDescent="0.3">
      <c r="A201" t="s">
        <v>2478</v>
      </c>
      <c r="B201" s="18">
        <v>27</v>
      </c>
      <c r="C201" s="18">
        <v>13</v>
      </c>
      <c r="D201" s="18">
        <v>0</v>
      </c>
      <c r="E201" s="18">
        <v>0</v>
      </c>
      <c r="F201" s="18">
        <v>1</v>
      </c>
      <c r="G201" s="18">
        <v>0</v>
      </c>
      <c r="H201" s="18">
        <v>0</v>
      </c>
      <c r="I201" s="18">
        <v>0</v>
      </c>
      <c r="J201" s="18">
        <v>3</v>
      </c>
      <c r="K201" s="18">
        <v>0</v>
      </c>
      <c r="L201" s="18">
        <v>2</v>
      </c>
      <c r="M201" s="18">
        <v>0</v>
      </c>
      <c r="N201" s="18">
        <v>0</v>
      </c>
      <c r="O201" s="18">
        <v>6</v>
      </c>
      <c r="P201" s="18">
        <v>2</v>
      </c>
      <c r="Q201" s="18">
        <v>0</v>
      </c>
      <c r="R201" s="18">
        <v>0</v>
      </c>
      <c r="S201" s="20">
        <v>0</v>
      </c>
      <c r="T201" s="18">
        <v>0</v>
      </c>
      <c r="U201" s="18">
        <v>0</v>
      </c>
      <c r="V201" s="18">
        <v>0</v>
      </c>
      <c r="W201" s="22">
        <v>0</v>
      </c>
    </row>
    <row r="202" spans="1:23" x14ac:dyDescent="0.3">
      <c r="A202" t="s">
        <v>2506</v>
      </c>
      <c r="B202" s="18">
        <v>5</v>
      </c>
      <c r="C202" s="18">
        <v>1</v>
      </c>
      <c r="D202" s="18">
        <v>0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8">
        <v>1</v>
      </c>
      <c r="K202" s="18">
        <v>2</v>
      </c>
      <c r="L202" s="18">
        <v>0</v>
      </c>
      <c r="M202" s="18">
        <v>1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20">
        <v>0</v>
      </c>
      <c r="T202" s="18">
        <v>0</v>
      </c>
      <c r="U202" s="18">
        <v>0</v>
      </c>
      <c r="V202" s="18">
        <v>0</v>
      </c>
      <c r="W202" s="22">
        <v>0</v>
      </c>
    </row>
    <row r="203" spans="1:23" x14ac:dyDescent="0.3">
      <c r="A203" t="s">
        <v>2511</v>
      </c>
      <c r="B203" s="18">
        <v>10</v>
      </c>
      <c r="C203" s="18">
        <v>4</v>
      </c>
      <c r="D203" s="18">
        <v>0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8">
        <v>2</v>
      </c>
      <c r="K203" s="18">
        <v>1</v>
      </c>
      <c r="L203" s="18">
        <v>0</v>
      </c>
      <c r="M203" s="18">
        <v>0</v>
      </c>
      <c r="N203" s="18">
        <v>1</v>
      </c>
      <c r="O203" s="18">
        <v>0</v>
      </c>
      <c r="P203" s="18">
        <v>0</v>
      </c>
      <c r="Q203" s="18">
        <v>1</v>
      </c>
      <c r="R203" s="18">
        <v>0</v>
      </c>
      <c r="S203" s="20">
        <v>1</v>
      </c>
      <c r="T203" s="18">
        <v>0</v>
      </c>
      <c r="U203" s="18">
        <v>0</v>
      </c>
      <c r="V203" s="18">
        <v>0</v>
      </c>
      <c r="W203" s="22">
        <v>0</v>
      </c>
    </row>
    <row r="204" spans="1:23" x14ac:dyDescent="0.3">
      <c r="A204" t="s">
        <v>2515</v>
      </c>
      <c r="B204" s="18">
        <v>11</v>
      </c>
      <c r="C204" s="18">
        <v>6</v>
      </c>
      <c r="D204" s="18">
        <v>0</v>
      </c>
      <c r="E204" s="18">
        <v>0</v>
      </c>
      <c r="F204" s="18">
        <v>0</v>
      </c>
      <c r="G204" s="18">
        <v>0</v>
      </c>
      <c r="H204" s="18">
        <v>0</v>
      </c>
      <c r="I204" s="18">
        <v>0</v>
      </c>
      <c r="J204" s="18">
        <v>1</v>
      </c>
      <c r="K204" s="18">
        <v>0</v>
      </c>
      <c r="L204" s="18">
        <v>0</v>
      </c>
      <c r="M204" s="18">
        <v>0</v>
      </c>
      <c r="N204" s="18">
        <v>0</v>
      </c>
      <c r="O204" s="18">
        <v>3</v>
      </c>
      <c r="P204" s="18">
        <v>1</v>
      </c>
      <c r="Q204" s="18">
        <v>0</v>
      </c>
      <c r="R204" s="18">
        <v>0</v>
      </c>
      <c r="S204" s="20">
        <v>0</v>
      </c>
      <c r="T204" s="18">
        <v>0</v>
      </c>
      <c r="U204" s="18">
        <v>0</v>
      </c>
      <c r="V204" s="18">
        <v>0</v>
      </c>
      <c r="W204" s="22">
        <v>0</v>
      </c>
    </row>
    <row r="205" spans="1:23" x14ac:dyDescent="0.3">
      <c r="A205" t="s">
        <v>2525</v>
      </c>
      <c r="B205" s="18">
        <v>10</v>
      </c>
      <c r="C205" s="18">
        <v>2</v>
      </c>
      <c r="D205" s="18">
        <v>0</v>
      </c>
      <c r="E205" s="18">
        <v>1</v>
      </c>
      <c r="F205" s="18">
        <v>1</v>
      </c>
      <c r="G205" s="18">
        <v>0</v>
      </c>
      <c r="H205" s="18">
        <v>0</v>
      </c>
      <c r="I205" s="18">
        <v>1</v>
      </c>
      <c r="J205" s="18">
        <v>1</v>
      </c>
      <c r="K205" s="18">
        <v>2</v>
      </c>
      <c r="L205" s="18">
        <v>0</v>
      </c>
      <c r="M205" s="18">
        <v>2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20">
        <v>0</v>
      </c>
      <c r="T205" s="18">
        <v>0</v>
      </c>
      <c r="U205" s="18">
        <v>0</v>
      </c>
      <c r="V205" s="18">
        <v>0</v>
      </c>
      <c r="W205" s="22">
        <v>0</v>
      </c>
    </row>
    <row r="206" spans="1:23" x14ac:dyDescent="0.3">
      <c r="A206" t="s">
        <v>2530</v>
      </c>
      <c r="B206" s="18">
        <v>6</v>
      </c>
      <c r="C206" s="18">
        <v>1</v>
      </c>
      <c r="D206" s="18">
        <v>0</v>
      </c>
      <c r="E206" s="18">
        <v>0</v>
      </c>
      <c r="F206" s="18">
        <v>0</v>
      </c>
      <c r="G206" s="18">
        <v>0</v>
      </c>
      <c r="H206" s="18">
        <v>0</v>
      </c>
      <c r="I206" s="18">
        <v>0</v>
      </c>
      <c r="J206" s="18">
        <v>2</v>
      </c>
      <c r="K206" s="18">
        <v>2</v>
      </c>
      <c r="L206" s="18">
        <v>0</v>
      </c>
      <c r="M206" s="18">
        <v>1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20">
        <v>0</v>
      </c>
      <c r="T206" s="18">
        <v>0</v>
      </c>
      <c r="U206" s="18">
        <v>0</v>
      </c>
      <c r="V206" s="18">
        <v>0</v>
      </c>
      <c r="W206" s="22">
        <v>0</v>
      </c>
    </row>
    <row r="207" spans="1:23" x14ac:dyDescent="0.3">
      <c r="A207" t="s">
        <v>2533</v>
      </c>
      <c r="B207" s="18">
        <v>13</v>
      </c>
      <c r="C207" s="18">
        <v>3</v>
      </c>
      <c r="D207" s="18">
        <v>0</v>
      </c>
      <c r="E207" s="18">
        <v>0</v>
      </c>
      <c r="F207" s="18">
        <v>0</v>
      </c>
      <c r="G207" s="18">
        <v>0</v>
      </c>
      <c r="H207" s="18">
        <v>0</v>
      </c>
      <c r="I207" s="18">
        <v>0</v>
      </c>
      <c r="J207" s="18">
        <v>2</v>
      </c>
      <c r="K207" s="18">
        <v>0</v>
      </c>
      <c r="L207" s="18">
        <v>2</v>
      </c>
      <c r="M207" s="18">
        <v>4</v>
      </c>
      <c r="N207" s="18">
        <v>0</v>
      </c>
      <c r="O207" s="18">
        <v>2</v>
      </c>
      <c r="P207" s="18">
        <v>0</v>
      </c>
      <c r="Q207" s="18">
        <v>0</v>
      </c>
      <c r="R207" s="18">
        <v>0</v>
      </c>
      <c r="S207" s="20">
        <v>0</v>
      </c>
      <c r="T207" s="18">
        <v>0</v>
      </c>
      <c r="U207" s="18">
        <v>0</v>
      </c>
      <c r="V207" s="18">
        <v>0</v>
      </c>
      <c r="W207" s="22">
        <v>0</v>
      </c>
    </row>
    <row r="208" spans="1:23" x14ac:dyDescent="0.3">
      <c r="A208" t="s">
        <v>2551</v>
      </c>
      <c r="B208" s="18">
        <v>6</v>
      </c>
      <c r="C208" s="18">
        <v>1</v>
      </c>
      <c r="D208" s="18">
        <v>0</v>
      </c>
      <c r="E208" s="18">
        <v>0</v>
      </c>
      <c r="F208" s="18">
        <v>0</v>
      </c>
      <c r="G208" s="18">
        <v>0</v>
      </c>
      <c r="H208" s="18">
        <v>0</v>
      </c>
      <c r="I208" s="18">
        <v>0</v>
      </c>
      <c r="J208" s="18">
        <v>4</v>
      </c>
      <c r="K208" s="18">
        <v>1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20">
        <v>0</v>
      </c>
      <c r="T208" s="18">
        <v>0</v>
      </c>
      <c r="U208" s="18">
        <v>0</v>
      </c>
      <c r="V208" s="18">
        <v>0</v>
      </c>
      <c r="W208" s="22">
        <v>0</v>
      </c>
    </row>
    <row r="209" spans="1:23" x14ac:dyDescent="0.3">
      <c r="A209" t="s">
        <v>2552</v>
      </c>
      <c r="B209" s="18">
        <v>19</v>
      </c>
      <c r="C209" s="18">
        <v>3</v>
      </c>
      <c r="D209" s="18">
        <v>0</v>
      </c>
      <c r="E209" s="18">
        <v>0</v>
      </c>
      <c r="F209" s="18">
        <v>1</v>
      </c>
      <c r="G209" s="18">
        <v>0</v>
      </c>
      <c r="H209" s="18">
        <v>1</v>
      </c>
      <c r="I209" s="18">
        <v>0</v>
      </c>
      <c r="J209" s="18">
        <v>3</v>
      </c>
      <c r="K209" s="18">
        <v>0</v>
      </c>
      <c r="L209" s="18">
        <v>0</v>
      </c>
      <c r="M209" s="18">
        <v>1</v>
      </c>
      <c r="N209" s="18">
        <v>1</v>
      </c>
      <c r="O209" s="18">
        <v>7</v>
      </c>
      <c r="P209" s="18">
        <v>0</v>
      </c>
      <c r="Q209" s="18">
        <v>0</v>
      </c>
      <c r="R209" s="18">
        <v>1</v>
      </c>
      <c r="S209" s="20">
        <v>1</v>
      </c>
      <c r="T209" s="18">
        <v>0</v>
      </c>
      <c r="U209" s="18">
        <v>0</v>
      </c>
      <c r="V209" s="18">
        <v>0</v>
      </c>
      <c r="W209" s="22">
        <v>0</v>
      </c>
    </row>
    <row r="210" spans="1:23" x14ac:dyDescent="0.3">
      <c r="A210" t="s">
        <v>2570</v>
      </c>
      <c r="B210" s="18">
        <v>21</v>
      </c>
      <c r="C210" s="18">
        <v>12</v>
      </c>
      <c r="D210" s="18">
        <v>0</v>
      </c>
      <c r="E210" s="18">
        <v>0</v>
      </c>
      <c r="F210" s="18">
        <v>1</v>
      </c>
      <c r="G210" s="18">
        <v>0</v>
      </c>
      <c r="H210" s="18">
        <v>0</v>
      </c>
      <c r="I210" s="18">
        <v>0</v>
      </c>
      <c r="J210" s="18">
        <v>2</v>
      </c>
      <c r="K210" s="18">
        <v>1</v>
      </c>
      <c r="L210" s="18">
        <v>0</v>
      </c>
      <c r="M210" s="18">
        <v>2</v>
      </c>
      <c r="N210" s="18">
        <v>0</v>
      </c>
      <c r="O210" s="18">
        <v>2</v>
      </c>
      <c r="P210" s="18">
        <v>0</v>
      </c>
      <c r="Q210" s="18">
        <v>1</v>
      </c>
      <c r="R210" s="18">
        <v>0</v>
      </c>
      <c r="S210" s="20">
        <v>0</v>
      </c>
      <c r="T210" s="18">
        <v>0</v>
      </c>
      <c r="U210" s="18">
        <v>0</v>
      </c>
      <c r="V210" s="18">
        <v>0</v>
      </c>
      <c r="W210" s="22">
        <v>0</v>
      </c>
    </row>
    <row r="211" spans="1:23" x14ac:dyDescent="0.3">
      <c r="A211" t="s">
        <v>2585</v>
      </c>
      <c r="B211" s="18">
        <v>5</v>
      </c>
      <c r="C211" s="18">
        <v>5</v>
      </c>
      <c r="D211" s="18">
        <v>0</v>
      </c>
      <c r="E211" s="18">
        <v>0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20">
        <v>0</v>
      </c>
      <c r="T211" s="18">
        <v>0</v>
      </c>
      <c r="U211" s="18">
        <v>0</v>
      </c>
      <c r="V211" s="18">
        <v>0</v>
      </c>
      <c r="W211" s="22">
        <v>0</v>
      </c>
    </row>
    <row r="212" spans="1:23" x14ac:dyDescent="0.3">
      <c r="A212" t="s">
        <v>2589</v>
      </c>
      <c r="B212" s="18">
        <v>10</v>
      </c>
      <c r="C212" s="18">
        <v>6</v>
      </c>
      <c r="D212" s="18">
        <v>1</v>
      </c>
      <c r="E212" s="18">
        <v>1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2</v>
      </c>
      <c r="P212" s="18">
        <v>0</v>
      </c>
      <c r="Q212" s="18">
        <v>0</v>
      </c>
      <c r="R212" s="18">
        <v>0</v>
      </c>
      <c r="S212" s="20">
        <v>0</v>
      </c>
      <c r="T212" s="18">
        <v>0</v>
      </c>
      <c r="U212" s="18">
        <v>0</v>
      </c>
      <c r="V212" s="18">
        <v>0</v>
      </c>
      <c r="W212" s="22">
        <v>0</v>
      </c>
    </row>
    <row r="213" spans="1:23" x14ac:dyDescent="0.3">
      <c r="A213" t="s">
        <v>2598</v>
      </c>
      <c r="B213" s="18">
        <v>6</v>
      </c>
      <c r="C213" s="18">
        <v>3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2</v>
      </c>
      <c r="K213" s="18">
        <v>1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20">
        <v>0</v>
      </c>
      <c r="T213" s="18">
        <v>0</v>
      </c>
      <c r="U213" s="18">
        <v>0</v>
      </c>
      <c r="V213" s="18">
        <v>0</v>
      </c>
      <c r="W213" s="22">
        <v>0</v>
      </c>
    </row>
    <row r="214" spans="1:23" x14ac:dyDescent="0.3">
      <c r="A214" t="s">
        <v>2600</v>
      </c>
      <c r="B214" s="18">
        <v>7</v>
      </c>
      <c r="C214" s="18">
        <v>3</v>
      </c>
      <c r="D214" s="18">
        <v>0</v>
      </c>
      <c r="E214" s="18">
        <v>0</v>
      </c>
      <c r="F214" s="18">
        <v>0</v>
      </c>
      <c r="G214" s="18">
        <v>0</v>
      </c>
      <c r="H214" s="18">
        <v>0</v>
      </c>
      <c r="I214" s="18">
        <v>0</v>
      </c>
      <c r="J214" s="18">
        <v>1</v>
      </c>
      <c r="K214" s="18">
        <v>1</v>
      </c>
      <c r="L214" s="18">
        <v>1</v>
      </c>
      <c r="M214" s="18">
        <v>0</v>
      </c>
      <c r="N214" s="18">
        <v>0</v>
      </c>
      <c r="O214" s="18">
        <v>0</v>
      </c>
      <c r="P214" s="18">
        <v>0</v>
      </c>
      <c r="Q214" s="18">
        <v>1</v>
      </c>
      <c r="R214" s="18">
        <v>0</v>
      </c>
      <c r="S214" s="20">
        <v>0</v>
      </c>
      <c r="T214" s="18">
        <v>0</v>
      </c>
      <c r="U214" s="18">
        <v>0</v>
      </c>
      <c r="V214" s="18">
        <v>0</v>
      </c>
      <c r="W214" s="22">
        <v>0</v>
      </c>
    </row>
    <row r="215" spans="1:23" x14ac:dyDescent="0.3">
      <c r="A215" t="s">
        <v>2603</v>
      </c>
      <c r="B215" s="18">
        <v>10</v>
      </c>
      <c r="C215" s="18">
        <v>4</v>
      </c>
      <c r="D215" s="18">
        <v>0</v>
      </c>
      <c r="E215" s="18">
        <v>0</v>
      </c>
      <c r="F215" s="18">
        <v>0</v>
      </c>
      <c r="G215" s="18">
        <v>0</v>
      </c>
      <c r="H215" s="18">
        <v>1</v>
      </c>
      <c r="I215" s="18">
        <v>0</v>
      </c>
      <c r="J215" s="18">
        <v>4</v>
      </c>
      <c r="K215" s="18">
        <v>0</v>
      </c>
      <c r="L215" s="18">
        <v>0</v>
      </c>
      <c r="M215" s="18">
        <v>1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20">
        <v>0</v>
      </c>
      <c r="T215" s="18">
        <v>0</v>
      </c>
      <c r="U215" s="18">
        <v>0</v>
      </c>
      <c r="V215" s="18">
        <v>0</v>
      </c>
      <c r="W215" s="22">
        <v>0</v>
      </c>
    </row>
    <row r="216" spans="1:23" x14ac:dyDescent="0.3">
      <c r="A216" t="s">
        <v>2609</v>
      </c>
      <c r="B216" s="18">
        <v>6</v>
      </c>
      <c r="C216" s="18">
        <v>1</v>
      </c>
      <c r="D216" s="18">
        <v>0</v>
      </c>
      <c r="E216" s="18">
        <v>1</v>
      </c>
      <c r="F216" s="18">
        <v>1</v>
      </c>
      <c r="G216" s="18">
        <v>0</v>
      </c>
      <c r="H216" s="18">
        <v>0</v>
      </c>
      <c r="I216" s="18">
        <v>0</v>
      </c>
      <c r="J216" s="18">
        <v>2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20">
        <v>1</v>
      </c>
      <c r="T216" s="18">
        <v>0</v>
      </c>
      <c r="U216" s="18">
        <v>0</v>
      </c>
      <c r="V216" s="18">
        <v>0</v>
      </c>
      <c r="W216" s="22">
        <v>0</v>
      </c>
    </row>
    <row r="217" spans="1:23" x14ac:dyDescent="0.3">
      <c r="A217" t="s">
        <v>2611</v>
      </c>
      <c r="B217" s="18">
        <v>6</v>
      </c>
      <c r="C217" s="18">
        <v>3</v>
      </c>
      <c r="D217" s="18">
        <v>0</v>
      </c>
      <c r="E217" s="18">
        <v>0</v>
      </c>
      <c r="F217" s="18">
        <v>0</v>
      </c>
      <c r="G217" s="18">
        <v>0</v>
      </c>
      <c r="H217" s="18">
        <v>0</v>
      </c>
      <c r="I217" s="18">
        <v>0</v>
      </c>
      <c r="J217" s="18">
        <v>1</v>
      </c>
      <c r="K217" s="18">
        <v>1</v>
      </c>
      <c r="L217" s="18">
        <v>0</v>
      </c>
      <c r="M217" s="18">
        <v>1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20">
        <v>0</v>
      </c>
      <c r="T217" s="18">
        <v>0</v>
      </c>
      <c r="U217" s="18">
        <v>0</v>
      </c>
      <c r="V217" s="18">
        <v>0</v>
      </c>
      <c r="W217" s="22">
        <v>0</v>
      </c>
    </row>
    <row r="218" spans="1:23" x14ac:dyDescent="0.3">
      <c r="A218" t="s">
        <v>2614</v>
      </c>
      <c r="B218" s="18">
        <v>19</v>
      </c>
      <c r="C218" s="18">
        <v>8</v>
      </c>
      <c r="D218" s="18">
        <v>0</v>
      </c>
      <c r="E218" s="18">
        <v>0</v>
      </c>
      <c r="F218" s="18">
        <v>2</v>
      </c>
      <c r="G218" s="18">
        <v>0</v>
      </c>
      <c r="H218" s="18">
        <v>0</v>
      </c>
      <c r="I218" s="18">
        <v>0</v>
      </c>
      <c r="J218" s="18">
        <v>5</v>
      </c>
      <c r="K218" s="18">
        <v>0</v>
      </c>
      <c r="L218" s="18">
        <v>1</v>
      </c>
      <c r="M218" s="18">
        <v>3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20">
        <v>0</v>
      </c>
      <c r="T218" s="18">
        <v>0</v>
      </c>
      <c r="U218" s="18">
        <v>0</v>
      </c>
      <c r="V218" s="18">
        <v>0</v>
      </c>
      <c r="W218" s="22">
        <v>0</v>
      </c>
    </row>
    <row r="219" spans="1:23" x14ac:dyDescent="0.3">
      <c r="A219" s="8" t="s">
        <v>2630</v>
      </c>
      <c r="B219" s="18">
        <v>8</v>
      </c>
      <c r="C219" s="18">
        <v>2</v>
      </c>
      <c r="D219" s="18">
        <v>0</v>
      </c>
      <c r="E219" s="18">
        <v>0</v>
      </c>
      <c r="F219" s="18">
        <v>0</v>
      </c>
      <c r="G219" s="18">
        <v>0</v>
      </c>
      <c r="H219" s="18">
        <v>0</v>
      </c>
      <c r="I219" s="18">
        <v>0</v>
      </c>
      <c r="J219" s="18">
        <v>4</v>
      </c>
      <c r="K219" s="18">
        <v>2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20">
        <v>0</v>
      </c>
      <c r="T219" s="18">
        <v>0</v>
      </c>
      <c r="U219" s="18">
        <v>0</v>
      </c>
      <c r="V219" s="18">
        <v>0</v>
      </c>
      <c r="W219" s="22">
        <v>0</v>
      </c>
    </row>
    <row r="220" spans="1:23" x14ac:dyDescent="0.3">
      <c r="A220" t="s">
        <v>2636</v>
      </c>
      <c r="B220" s="18">
        <v>19</v>
      </c>
      <c r="C220" s="18">
        <v>6</v>
      </c>
      <c r="D220" s="18">
        <v>0</v>
      </c>
      <c r="E220" s="18">
        <v>0</v>
      </c>
      <c r="F220" s="18">
        <v>1</v>
      </c>
      <c r="G220" s="18">
        <v>0</v>
      </c>
      <c r="H220" s="18">
        <v>0</v>
      </c>
      <c r="I220" s="18">
        <v>0</v>
      </c>
      <c r="J220" s="18">
        <v>7</v>
      </c>
      <c r="K220" s="18">
        <v>1</v>
      </c>
      <c r="L220" s="18">
        <v>0</v>
      </c>
      <c r="M220" s="18">
        <v>2</v>
      </c>
      <c r="N220" s="18">
        <v>1</v>
      </c>
      <c r="O220" s="18">
        <v>0</v>
      </c>
      <c r="P220" s="18">
        <v>0</v>
      </c>
      <c r="Q220" s="18">
        <v>0</v>
      </c>
      <c r="R220" s="18">
        <v>1</v>
      </c>
      <c r="S220" s="20">
        <v>0</v>
      </c>
      <c r="T220" s="18">
        <v>0</v>
      </c>
      <c r="U220" s="18">
        <v>0</v>
      </c>
      <c r="V220" s="18">
        <v>0</v>
      </c>
      <c r="W220" s="22">
        <v>0</v>
      </c>
    </row>
    <row r="221" spans="1:23" x14ac:dyDescent="0.3">
      <c r="A221" t="s">
        <v>2648</v>
      </c>
      <c r="B221" s="18">
        <v>19</v>
      </c>
      <c r="C221" s="18">
        <v>6</v>
      </c>
      <c r="D221" s="18">
        <v>0</v>
      </c>
      <c r="E221" s="18">
        <v>1</v>
      </c>
      <c r="F221" s="18">
        <v>0</v>
      </c>
      <c r="G221" s="18">
        <v>0</v>
      </c>
      <c r="H221" s="18">
        <v>1</v>
      </c>
      <c r="I221" s="18">
        <v>0</v>
      </c>
      <c r="J221" s="18">
        <v>4</v>
      </c>
      <c r="K221" s="18">
        <v>0</v>
      </c>
      <c r="L221" s="18">
        <v>2</v>
      </c>
      <c r="M221" s="18">
        <v>2</v>
      </c>
      <c r="N221" s="18">
        <v>0</v>
      </c>
      <c r="O221" s="18">
        <v>2</v>
      </c>
      <c r="P221" s="18">
        <v>0</v>
      </c>
      <c r="Q221" s="18">
        <v>1</v>
      </c>
      <c r="R221" s="18">
        <v>0</v>
      </c>
      <c r="S221" s="20">
        <v>0</v>
      </c>
      <c r="T221" s="18">
        <v>0</v>
      </c>
      <c r="U221" s="18">
        <v>0</v>
      </c>
      <c r="V221" s="18">
        <v>0</v>
      </c>
      <c r="W221" s="22">
        <v>0</v>
      </c>
    </row>
    <row r="222" spans="1:23" x14ac:dyDescent="0.3">
      <c r="A222" t="s">
        <v>2668</v>
      </c>
      <c r="B222" s="18">
        <v>10</v>
      </c>
      <c r="C222" s="18">
        <v>7</v>
      </c>
      <c r="D222" s="18">
        <v>0</v>
      </c>
      <c r="E222" s="18">
        <v>0</v>
      </c>
      <c r="F222" s="18">
        <v>1</v>
      </c>
      <c r="G222" s="18">
        <v>0</v>
      </c>
      <c r="H222" s="18">
        <v>0</v>
      </c>
      <c r="I222" s="18">
        <v>0</v>
      </c>
      <c r="J222" s="18">
        <v>1</v>
      </c>
      <c r="K222" s="18">
        <v>0</v>
      </c>
      <c r="L222" s="18">
        <v>0</v>
      </c>
      <c r="M222" s="18">
        <v>1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20">
        <v>0</v>
      </c>
      <c r="T222" s="18">
        <v>0</v>
      </c>
      <c r="U222" s="18">
        <v>0</v>
      </c>
      <c r="V222" s="18">
        <v>0</v>
      </c>
      <c r="W222" s="22">
        <v>0</v>
      </c>
    </row>
    <row r="223" spans="1:23" x14ac:dyDescent="0.3">
      <c r="A223" t="s">
        <v>2675</v>
      </c>
      <c r="B223" s="18">
        <v>8</v>
      </c>
      <c r="C223" s="18">
        <v>3</v>
      </c>
      <c r="D223" s="18">
        <v>0</v>
      </c>
      <c r="E223" s="18">
        <v>0</v>
      </c>
      <c r="F223" s="18">
        <v>0</v>
      </c>
      <c r="G223" s="18">
        <v>0</v>
      </c>
      <c r="H223" s="18">
        <v>1</v>
      </c>
      <c r="I223" s="18">
        <v>0</v>
      </c>
      <c r="J223" s="18">
        <v>1</v>
      </c>
      <c r="K223" s="18">
        <v>2</v>
      </c>
      <c r="L223" s="18">
        <v>0</v>
      </c>
      <c r="M223" s="18">
        <v>1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20">
        <v>0</v>
      </c>
      <c r="T223" s="18">
        <v>0</v>
      </c>
      <c r="U223" s="18">
        <v>0</v>
      </c>
      <c r="V223" s="18">
        <v>0</v>
      </c>
      <c r="W223" s="22">
        <v>0</v>
      </c>
    </row>
    <row r="224" spans="1:23" x14ac:dyDescent="0.3">
      <c r="A224" t="s">
        <v>2678</v>
      </c>
      <c r="B224" s="18">
        <v>12</v>
      </c>
      <c r="C224" s="18">
        <v>3</v>
      </c>
      <c r="D224" s="18">
        <v>0</v>
      </c>
      <c r="E224" s="18">
        <v>0</v>
      </c>
      <c r="F224" s="18">
        <v>1</v>
      </c>
      <c r="G224" s="18">
        <v>0</v>
      </c>
      <c r="H224" s="18">
        <v>0</v>
      </c>
      <c r="I224" s="18">
        <v>0</v>
      </c>
      <c r="J224" s="18">
        <v>5</v>
      </c>
      <c r="K224" s="18">
        <v>2</v>
      </c>
      <c r="L224" s="18">
        <v>1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20">
        <v>0</v>
      </c>
      <c r="T224" s="18">
        <v>0</v>
      </c>
      <c r="U224" s="18">
        <v>0</v>
      </c>
      <c r="V224" s="18">
        <v>0</v>
      </c>
      <c r="W224" s="22">
        <v>0</v>
      </c>
    </row>
    <row r="225" spans="1:23" x14ac:dyDescent="0.3">
      <c r="A225" t="s">
        <v>2683</v>
      </c>
      <c r="B225" s="18">
        <v>11</v>
      </c>
      <c r="C225" s="18">
        <v>4</v>
      </c>
      <c r="D225" s="18">
        <v>0</v>
      </c>
      <c r="E225" s="18">
        <v>0</v>
      </c>
      <c r="F225" s="18">
        <v>1</v>
      </c>
      <c r="G225" s="18">
        <v>0</v>
      </c>
      <c r="H225" s="18">
        <v>1</v>
      </c>
      <c r="I225" s="18">
        <v>0</v>
      </c>
      <c r="J225" s="18">
        <v>0</v>
      </c>
      <c r="K225" s="18">
        <v>0</v>
      </c>
      <c r="L225" s="18">
        <v>1</v>
      </c>
      <c r="M225" s="18">
        <v>2</v>
      </c>
      <c r="N225" s="18">
        <v>0</v>
      </c>
      <c r="O225" s="18">
        <v>1</v>
      </c>
      <c r="P225" s="18">
        <v>0</v>
      </c>
      <c r="Q225" s="18">
        <v>0</v>
      </c>
      <c r="R225" s="18">
        <v>0</v>
      </c>
      <c r="S225" s="20">
        <v>0</v>
      </c>
      <c r="T225" s="18">
        <v>1</v>
      </c>
      <c r="U225" s="18">
        <v>0</v>
      </c>
      <c r="V225" s="18">
        <v>0</v>
      </c>
      <c r="W225" s="22">
        <v>0</v>
      </c>
    </row>
    <row r="226" spans="1:23" x14ac:dyDescent="0.3">
      <c r="A226" t="s">
        <v>2694</v>
      </c>
      <c r="B226" s="18">
        <v>12</v>
      </c>
      <c r="C226" s="18">
        <v>7</v>
      </c>
      <c r="D226" s="18">
        <v>0</v>
      </c>
      <c r="E226" s="18">
        <v>0</v>
      </c>
      <c r="F226" s="18">
        <v>1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18">
        <v>1</v>
      </c>
      <c r="M226" s="18">
        <v>2</v>
      </c>
      <c r="N226" s="18">
        <v>0</v>
      </c>
      <c r="O226" s="18">
        <v>0</v>
      </c>
      <c r="P226" s="18">
        <v>0</v>
      </c>
      <c r="Q226" s="18">
        <v>1</v>
      </c>
      <c r="R226" s="18">
        <v>0</v>
      </c>
      <c r="S226" s="20">
        <v>0</v>
      </c>
      <c r="T226" s="18">
        <v>0</v>
      </c>
      <c r="U226" s="18">
        <v>0</v>
      </c>
      <c r="V226" s="18">
        <v>0</v>
      </c>
      <c r="W226" s="22">
        <v>0</v>
      </c>
    </row>
    <row r="227" spans="1:23" x14ac:dyDescent="0.3">
      <c r="A227" t="s">
        <v>2705</v>
      </c>
      <c r="B227" s="18">
        <v>5</v>
      </c>
      <c r="C227" s="18">
        <v>0</v>
      </c>
      <c r="D227" s="18">
        <v>0</v>
      </c>
      <c r="E227" s="18">
        <v>0</v>
      </c>
      <c r="F227" s="18">
        <v>0</v>
      </c>
      <c r="G227" s="18">
        <v>0</v>
      </c>
      <c r="H227" s="18">
        <v>0</v>
      </c>
      <c r="I227" s="18">
        <v>1</v>
      </c>
      <c r="J227" s="18">
        <v>2</v>
      </c>
      <c r="K227" s="18">
        <v>1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20">
        <v>0</v>
      </c>
      <c r="T227" s="18">
        <v>0</v>
      </c>
      <c r="U227" s="18">
        <v>1</v>
      </c>
      <c r="V227" s="18">
        <v>0</v>
      </c>
      <c r="W227" s="22">
        <v>0</v>
      </c>
    </row>
    <row r="228" spans="1:23" x14ac:dyDescent="0.3">
      <c r="A228" t="s">
        <v>2708</v>
      </c>
      <c r="B228" s="18">
        <v>7</v>
      </c>
      <c r="C228" s="18">
        <v>4</v>
      </c>
      <c r="D228" s="18">
        <v>0</v>
      </c>
      <c r="E228" s="18">
        <v>0</v>
      </c>
      <c r="F228" s="18">
        <v>0</v>
      </c>
      <c r="G228" s="18">
        <v>0</v>
      </c>
      <c r="H228" s="18">
        <v>0</v>
      </c>
      <c r="I228" s="18">
        <v>0</v>
      </c>
      <c r="J228" s="18">
        <v>2</v>
      </c>
      <c r="K228" s="18">
        <v>1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20">
        <v>0</v>
      </c>
      <c r="T228" s="18">
        <v>0</v>
      </c>
      <c r="U228" s="18">
        <v>0</v>
      </c>
      <c r="V228" s="18">
        <v>0</v>
      </c>
      <c r="W228" s="22">
        <v>0</v>
      </c>
    </row>
    <row r="229" spans="1:23" x14ac:dyDescent="0.3">
      <c r="A229" t="s">
        <v>2710</v>
      </c>
      <c r="B229" s="18">
        <v>9</v>
      </c>
      <c r="C229" s="18">
        <v>4</v>
      </c>
      <c r="D229" s="18">
        <v>0</v>
      </c>
      <c r="E229" s="18">
        <v>1</v>
      </c>
      <c r="F229" s="18">
        <v>0</v>
      </c>
      <c r="G229" s="18">
        <v>0</v>
      </c>
      <c r="H229" s="18">
        <v>0</v>
      </c>
      <c r="I229" s="18">
        <v>0</v>
      </c>
      <c r="J229" s="18">
        <v>1</v>
      </c>
      <c r="K229" s="18">
        <v>0</v>
      </c>
      <c r="L229" s="18">
        <v>1</v>
      </c>
      <c r="M229" s="18">
        <v>0</v>
      </c>
      <c r="N229" s="18">
        <v>0</v>
      </c>
      <c r="O229" s="18">
        <v>1</v>
      </c>
      <c r="P229" s="18">
        <v>0</v>
      </c>
      <c r="Q229" s="18">
        <v>0</v>
      </c>
      <c r="R229" s="18">
        <v>0</v>
      </c>
      <c r="S229" s="20">
        <v>1</v>
      </c>
      <c r="T229" s="18">
        <v>0</v>
      </c>
      <c r="U229" s="18">
        <v>0</v>
      </c>
      <c r="V229" s="18">
        <v>0</v>
      </c>
      <c r="W229" s="22">
        <v>0</v>
      </c>
    </row>
    <row r="230" spans="1:23" x14ac:dyDescent="0.3">
      <c r="A230" t="s">
        <v>2719</v>
      </c>
      <c r="B230" s="18">
        <v>14</v>
      </c>
      <c r="C230" s="18">
        <v>3</v>
      </c>
      <c r="D230" s="18">
        <v>0</v>
      </c>
      <c r="E230" s="18">
        <v>0</v>
      </c>
      <c r="F230" s="18">
        <v>0</v>
      </c>
      <c r="G230" s="18">
        <v>1</v>
      </c>
      <c r="H230" s="18">
        <v>0</v>
      </c>
      <c r="I230" s="18">
        <v>0</v>
      </c>
      <c r="J230" s="18">
        <v>5</v>
      </c>
      <c r="K230" s="18">
        <v>2</v>
      </c>
      <c r="L230" s="18">
        <v>1</v>
      </c>
      <c r="M230" s="18">
        <v>0</v>
      </c>
      <c r="N230" s="18">
        <v>0</v>
      </c>
      <c r="O230" s="18">
        <v>0</v>
      </c>
      <c r="P230" s="18">
        <v>0</v>
      </c>
      <c r="Q230" s="18">
        <v>1</v>
      </c>
      <c r="R230" s="18">
        <v>1</v>
      </c>
      <c r="S230" s="20">
        <v>0</v>
      </c>
      <c r="T230" s="18">
        <v>0</v>
      </c>
      <c r="U230" s="18">
        <v>0</v>
      </c>
      <c r="V230" s="18">
        <v>0</v>
      </c>
      <c r="W230" s="22">
        <v>0</v>
      </c>
    </row>
    <row r="231" spans="1:23" x14ac:dyDescent="0.3">
      <c r="A231" t="s">
        <v>2728</v>
      </c>
      <c r="B231" s="18">
        <v>6</v>
      </c>
      <c r="C231" s="18">
        <v>2</v>
      </c>
      <c r="D231" s="18">
        <v>0</v>
      </c>
      <c r="E231" s="18">
        <v>0</v>
      </c>
      <c r="F231" s="18">
        <v>0</v>
      </c>
      <c r="G231" s="18">
        <v>0</v>
      </c>
      <c r="H231" s="18">
        <v>0</v>
      </c>
      <c r="I231" s="18">
        <v>0</v>
      </c>
      <c r="J231" s="18">
        <v>2</v>
      </c>
      <c r="K231" s="18">
        <v>1</v>
      </c>
      <c r="L231" s="18">
        <v>0</v>
      </c>
      <c r="M231" s="18">
        <v>1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20">
        <v>0</v>
      </c>
      <c r="T231" s="18">
        <v>0</v>
      </c>
      <c r="U231" s="18">
        <v>0</v>
      </c>
      <c r="V231" s="18">
        <v>0</v>
      </c>
      <c r="W231" s="22">
        <v>0</v>
      </c>
    </row>
    <row r="232" spans="1:23" x14ac:dyDescent="0.3">
      <c r="A232" t="s">
        <v>2731</v>
      </c>
      <c r="B232" s="18">
        <v>14</v>
      </c>
      <c r="C232" s="18">
        <v>4</v>
      </c>
      <c r="D232" s="18">
        <v>0</v>
      </c>
      <c r="E232" s="18">
        <v>1</v>
      </c>
      <c r="F232" s="18">
        <v>2</v>
      </c>
      <c r="G232" s="18">
        <v>0</v>
      </c>
      <c r="H232" s="18">
        <v>1</v>
      </c>
      <c r="I232" s="18">
        <v>1</v>
      </c>
      <c r="J232" s="18">
        <v>1</v>
      </c>
      <c r="K232" s="18">
        <v>0</v>
      </c>
      <c r="L232" s="18">
        <v>0</v>
      </c>
      <c r="M232" s="18">
        <v>1</v>
      </c>
      <c r="N232" s="18">
        <v>0</v>
      </c>
      <c r="O232" s="18">
        <v>2</v>
      </c>
      <c r="P232" s="18">
        <v>0</v>
      </c>
      <c r="Q232" s="18">
        <v>0</v>
      </c>
      <c r="R232" s="18">
        <v>1</v>
      </c>
      <c r="S232" s="20">
        <v>0</v>
      </c>
      <c r="T232" s="18">
        <v>0</v>
      </c>
      <c r="U232" s="18">
        <v>0</v>
      </c>
      <c r="V232" s="18">
        <v>0</v>
      </c>
      <c r="W232" s="22">
        <v>0</v>
      </c>
    </row>
    <row r="233" spans="1:23" x14ac:dyDescent="0.3">
      <c r="A233" t="s">
        <v>2740</v>
      </c>
      <c r="B233" s="18">
        <v>7</v>
      </c>
      <c r="C233" s="18">
        <v>1</v>
      </c>
      <c r="D233" s="18">
        <v>0</v>
      </c>
      <c r="E233" s="18">
        <v>2</v>
      </c>
      <c r="F233" s="18">
        <v>0</v>
      </c>
      <c r="G233" s="18">
        <v>0</v>
      </c>
      <c r="H233" s="18">
        <v>0</v>
      </c>
      <c r="I233" s="18">
        <v>0</v>
      </c>
      <c r="J233" s="18">
        <v>3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20">
        <v>1</v>
      </c>
      <c r="T233" s="18">
        <v>0</v>
      </c>
      <c r="U233" s="18">
        <v>0</v>
      </c>
      <c r="V233" s="18">
        <v>0</v>
      </c>
      <c r="W233" s="22">
        <v>0</v>
      </c>
    </row>
    <row r="234" spans="1:23" x14ac:dyDescent="0.3">
      <c r="A234" t="s">
        <v>2743</v>
      </c>
      <c r="B234" s="18">
        <v>4</v>
      </c>
      <c r="C234" s="18">
        <v>1</v>
      </c>
      <c r="D234" s="18">
        <v>0</v>
      </c>
      <c r="E234" s="18">
        <v>0</v>
      </c>
      <c r="F234" s="18">
        <v>0</v>
      </c>
      <c r="G234" s="18">
        <v>0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1</v>
      </c>
      <c r="O234" s="18">
        <v>2</v>
      </c>
      <c r="P234" s="18">
        <v>0</v>
      </c>
      <c r="Q234" s="18">
        <v>0</v>
      </c>
      <c r="R234" s="18">
        <v>0</v>
      </c>
      <c r="S234" s="20">
        <v>0</v>
      </c>
      <c r="T234" s="18">
        <v>0</v>
      </c>
      <c r="U234" s="18">
        <v>0</v>
      </c>
      <c r="V234" s="18">
        <v>0</v>
      </c>
      <c r="W234" s="22">
        <v>0</v>
      </c>
    </row>
    <row r="235" spans="1:23" x14ac:dyDescent="0.3">
      <c r="A235" t="s">
        <v>2747</v>
      </c>
      <c r="B235" s="18">
        <v>12</v>
      </c>
      <c r="C235" s="18">
        <v>6</v>
      </c>
      <c r="D235" s="18">
        <v>0</v>
      </c>
      <c r="E235" s="18">
        <v>1</v>
      </c>
      <c r="F235" s="18">
        <v>0</v>
      </c>
      <c r="G235" s="18">
        <v>0</v>
      </c>
      <c r="H235" s="18">
        <v>0</v>
      </c>
      <c r="I235" s="18">
        <v>0</v>
      </c>
      <c r="J235" s="18">
        <v>3</v>
      </c>
      <c r="K235" s="18">
        <v>0</v>
      </c>
      <c r="L235" s="18">
        <v>0</v>
      </c>
      <c r="M235" s="18">
        <v>1</v>
      </c>
      <c r="N235" s="18">
        <v>0</v>
      </c>
      <c r="O235" s="18">
        <v>0</v>
      </c>
      <c r="P235" s="18">
        <v>0</v>
      </c>
      <c r="Q235" s="18">
        <v>1</v>
      </c>
      <c r="R235" s="18">
        <v>0</v>
      </c>
      <c r="S235" s="20">
        <v>0</v>
      </c>
      <c r="T235" s="18">
        <v>0</v>
      </c>
      <c r="U235" s="18">
        <v>0</v>
      </c>
      <c r="V235" s="18">
        <v>0</v>
      </c>
      <c r="W235" s="22">
        <v>0</v>
      </c>
    </row>
    <row r="236" spans="1:23" x14ac:dyDescent="0.3">
      <c r="A236" s="8" t="s">
        <v>2751</v>
      </c>
      <c r="B236" s="18">
        <v>5</v>
      </c>
      <c r="C236" s="18">
        <v>1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3</v>
      </c>
      <c r="K236" s="18">
        <v>0</v>
      </c>
      <c r="L236" s="18">
        <v>0</v>
      </c>
      <c r="M236" s="18">
        <v>1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20">
        <v>0</v>
      </c>
      <c r="T236" s="18">
        <v>0</v>
      </c>
      <c r="U236" s="18">
        <v>0</v>
      </c>
      <c r="V236" s="18">
        <v>0</v>
      </c>
      <c r="W236" s="22">
        <v>0</v>
      </c>
    </row>
    <row r="237" spans="1:23" x14ac:dyDescent="0.3">
      <c r="A237" t="s">
        <v>2756</v>
      </c>
      <c r="B237" s="18">
        <v>7</v>
      </c>
      <c r="C237" s="18">
        <v>3</v>
      </c>
      <c r="D237" s="18">
        <v>0</v>
      </c>
      <c r="E237" s="18">
        <v>0</v>
      </c>
      <c r="F237" s="18">
        <v>1</v>
      </c>
      <c r="G237" s="18">
        <v>0</v>
      </c>
      <c r="H237" s="18">
        <v>0</v>
      </c>
      <c r="I237" s="18">
        <v>0</v>
      </c>
      <c r="J237" s="18">
        <v>0</v>
      </c>
      <c r="K237" s="18">
        <v>2</v>
      </c>
      <c r="L237" s="18">
        <v>0</v>
      </c>
      <c r="M237" s="18">
        <v>1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20">
        <v>0</v>
      </c>
      <c r="T237" s="18">
        <v>0</v>
      </c>
      <c r="U237" s="18">
        <v>0</v>
      </c>
      <c r="V237" s="18">
        <v>0</v>
      </c>
      <c r="W237" s="22">
        <v>0</v>
      </c>
    </row>
    <row r="238" spans="1:23" x14ac:dyDescent="0.3">
      <c r="A238" s="8" t="s">
        <v>2761</v>
      </c>
      <c r="B238" s="18">
        <v>3</v>
      </c>
      <c r="C238" s="18">
        <v>1</v>
      </c>
      <c r="D238" s="18">
        <v>0</v>
      </c>
      <c r="E238" s="18">
        <v>2</v>
      </c>
      <c r="F238" s="18">
        <v>0</v>
      </c>
      <c r="G238" s="18">
        <v>0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20">
        <v>0</v>
      </c>
      <c r="T238" s="18">
        <v>0</v>
      </c>
      <c r="U238" s="18">
        <v>0</v>
      </c>
      <c r="V238" s="18">
        <v>0</v>
      </c>
      <c r="W238" s="22">
        <v>0</v>
      </c>
    </row>
    <row r="239" spans="1:23" x14ac:dyDescent="0.3">
      <c r="A239" t="s">
        <v>2766</v>
      </c>
      <c r="B239" s="18">
        <v>8</v>
      </c>
      <c r="C239" s="18">
        <v>2</v>
      </c>
      <c r="D239" s="18">
        <v>0</v>
      </c>
      <c r="E239" s="18">
        <v>0</v>
      </c>
      <c r="F239" s="18">
        <v>0</v>
      </c>
      <c r="G239" s="18">
        <v>0</v>
      </c>
      <c r="H239" s="18">
        <v>0</v>
      </c>
      <c r="I239" s="18">
        <v>1</v>
      </c>
      <c r="J239" s="18">
        <v>2</v>
      </c>
      <c r="K239" s="18">
        <v>0</v>
      </c>
      <c r="L239" s="18">
        <v>0</v>
      </c>
      <c r="M239" s="18">
        <v>3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20">
        <v>0</v>
      </c>
      <c r="T239" s="18">
        <v>0</v>
      </c>
      <c r="U239" s="18">
        <v>0</v>
      </c>
      <c r="V239" s="18">
        <v>0</v>
      </c>
      <c r="W239" s="22">
        <v>0</v>
      </c>
    </row>
    <row r="240" spans="1:23" x14ac:dyDescent="0.3">
      <c r="A240" t="s">
        <v>2773</v>
      </c>
      <c r="B240" s="18">
        <v>8</v>
      </c>
      <c r="C240" s="18">
        <v>3</v>
      </c>
      <c r="D240" s="18">
        <v>0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2</v>
      </c>
      <c r="K240" s="18">
        <v>1</v>
      </c>
      <c r="L240" s="18">
        <v>0</v>
      </c>
      <c r="M240" s="18">
        <v>1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20">
        <v>1</v>
      </c>
      <c r="T240" s="18">
        <v>0</v>
      </c>
      <c r="U240" s="18">
        <v>0</v>
      </c>
      <c r="V240" s="18">
        <v>0</v>
      </c>
      <c r="W240" s="22">
        <v>0</v>
      </c>
    </row>
    <row r="241" spans="1:23" x14ac:dyDescent="0.3">
      <c r="A241" t="s">
        <v>2780</v>
      </c>
      <c r="B241" s="18">
        <v>13</v>
      </c>
      <c r="C241" s="18">
        <v>6</v>
      </c>
      <c r="D241" s="18">
        <v>0</v>
      </c>
      <c r="E241" s="18">
        <v>0</v>
      </c>
      <c r="F241" s="18">
        <v>0</v>
      </c>
      <c r="G241" s="18">
        <v>0</v>
      </c>
      <c r="H241" s="18">
        <v>0</v>
      </c>
      <c r="I241" s="18">
        <v>0</v>
      </c>
      <c r="J241" s="18">
        <v>1</v>
      </c>
      <c r="K241" s="18">
        <v>1</v>
      </c>
      <c r="L241" s="18">
        <v>1</v>
      </c>
      <c r="M241" s="18">
        <v>2</v>
      </c>
      <c r="N241" s="18">
        <v>1</v>
      </c>
      <c r="O241" s="18">
        <v>0</v>
      </c>
      <c r="P241" s="18">
        <v>0</v>
      </c>
      <c r="Q241" s="18">
        <v>1</v>
      </c>
      <c r="R241" s="18">
        <v>0</v>
      </c>
      <c r="S241" s="20">
        <v>0</v>
      </c>
      <c r="T241" s="18">
        <v>0</v>
      </c>
      <c r="U241" s="18">
        <v>0</v>
      </c>
      <c r="V241" s="18">
        <v>0</v>
      </c>
      <c r="W241" s="22">
        <v>0</v>
      </c>
    </row>
    <row r="242" spans="1:23" x14ac:dyDescent="0.3">
      <c r="A242" t="s">
        <v>2786</v>
      </c>
      <c r="B242" s="18">
        <v>5</v>
      </c>
      <c r="C242" s="18">
        <v>2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2</v>
      </c>
      <c r="K242" s="18">
        <v>1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  <c r="S242" s="20">
        <v>0</v>
      </c>
      <c r="T242" s="18">
        <v>0</v>
      </c>
      <c r="U242" s="18">
        <v>0</v>
      </c>
      <c r="V242" s="18">
        <v>0</v>
      </c>
      <c r="W242" s="22">
        <v>0</v>
      </c>
    </row>
    <row r="243" spans="1:23" x14ac:dyDescent="0.3">
      <c r="A243" t="s">
        <v>2790</v>
      </c>
      <c r="B243" s="18">
        <v>10</v>
      </c>
      <c r="C243" s="18">
        <v>4</v>
      </c>
      <c r="D243" s="18">
        <v>0</v>
      </c>
      <c r="E243" s="18">
        <v>0</v>
      </c>
      <c r="F243" s="18">
        <v>0</v>
      </c>
      <c r="G243" s="18">
        <v>0</v>
      </c>
      <c r="H243" s="18">
        <v>0</v>
      </c>
      <c r="I243" s="18">
        <v>0</v>
      </c>
      <c r="J243" s="18">
        <v>4</v>
      </c>
      <c r="K243" s="18">
        <v>0</v>
      </c>
      <c r="L243" s="18">
        <v>0</v>
      </c>
      <c r="M243" s="18">
        <v>0</v>
      </c>
      <c r="N243" s="18">
        <v>1</v>
      </c>
      <c r="O243" s="18">
        <v>0</v>
      </c>
      <c r="P243" s="18">
        <v>0</v>
      </c>
      <c r="Q243" s="18">
        <v>1</v>
      </c>
      <c r="R243" s="18">
        <v>0</v>
      </c>
      <c r="S243" s="20">
        <v>0</v>
      </c>
      <c r="T243" s="18">
        <v>0</v>
      </c>
      <c r="U243" s="18">
        <v>0</v>
      </c>
      <c r="V243" s="18">
        <v>0</v>
      </c>
      <c r="W243" s="22">
        <v>0</v>
      </c>
    </row>
    <row r="244" spans="1:23" x14ac:dyDescent="0.3">
      <c r="A244" t="s">
        <v>2797</v>
      </c>
      <c r="B244" s="18">
        <v>6</v>
      </c>
      <c r="C244" s="18">
        <v>4</v>
      </c>
      <c r="D244" s="18">
        <v>0</v>
      </c>
      <c r="E244" s="18">
        <v>0</v>
      </c>
      <c r="F244" s="18">
        <v>0</v>
      </c>
      <c r="G244" s="18">
        <v>0</v>
      </c>
      <c r="H244" s="18">
        <v>0</v>
      </c>
      <c r="I244" s="18">
        <v>0</v>
      </c>
      <c r="J244" s="18">
        <v>1</v>
      </c>
      <c r="K244" s="18">
        <v>0</v>
      </c>
      <c r="L244" s="18">
        <v>1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20">
        <v>0</v>
      </c>
      <c r="T244" s="18">
        <v>0</v>
      </c>
      <c r="U244" s="18">
        <v>0</v>
      </c>
      <c r="V244" s="18">
        <v>0</v>
      </c>
      <c r="W244" s="22">
        <v>0</v>
      </c>
    </row>
    <row r="245" spans="1:23" x14ac:dyDescent="0.3">
      <c r="A245" t="s">
        <v>2802</v>
      </c>
      <c r="B245" s="18">
        <v>1</v>
      </c>
      <c r="C245" s="18">
        <v>0</v>
      </c>
      <c r="D245" s="18">
        <v>0</v>
      </c>
      <c r="E245" s="18">
        <v>0</v>
      </c>
      <c r="F245" s="18">
        <v>0</v>
      </c>
      <c r="G245" s="18">
        <v>0</v>
      </c>
      <c r="H245" s="18">
        <v>0</v>
      </c>
      <c r="I245" s="18">
        <v>0</v>
      </c>
      <c r="J245" s="18">
        <v>0</v>
      </c>
      <c r="K245" s="18">
        <v>0</v>
      </c>
      <c r="L245" s="18">
        <v>0</v>
      </c>
      <c r="M245" s="18">
        <v>1</v>
      </c>
      <c r="N245" s="18">
        <v>0</v>
      </c>
      <c r="O245" s="18">
        <v>0</v>
      </c>
      <c r="P245" s="18">
        <v>0</v>
      </c>
      <c r="Q245" s="18">
        <v>0</v>
      </c>
      <c r="R245" s="18">
        <v>0</v>
      </c>
      <c r="S245" s="20">
        <v>0</v>
      </c>
      <c r="T245" s="18">
        <v>0</v>
      </c>
      <c r="U245" s="18">
        <v>0</v>
      </c>
      <c r="V245" s="18">
        <v>0</v>
      </c>
      <c r="W245" s="22">
        <v>0</v>
      </c>
    </row>
    <row r="246" spans="1:23" x14ac:dyDescent="0.3">
      <c r="A246" t="s">
        <v>2804</v>
      </c>
      <c r="B246" s="18">
        <v>12</v>
      </c>
      <c r="C246" s="18">
        <v>2</v>
      </c>
      <c r="D246" s="18">
        <v>0</v>
      </c>
      <c r="E246" s="18">
        <v>1</v>
      </c>
      <c r="F246" s="18">
        <v>0</v>
      </c>
      <c r="G246" s="18">
        <v>0</v>
      </c>
      <c r="H246" s="18">
        <v>1</v>
      </c>
      <c r="I246" s="18">
        <v>0</v>
      </c>
      <c r="J246" s="18">
        <v>4</v>
      </c>
      <c r="K246" s="18">
        <v>0</v>
      </c>
      <c r="L246" s="18">
        <v>0</v>
      </c>
      <c r="M246" s="18">
        <v>0</v>
      </c>
      <c r="N246" s="18">
        <v>0</v>
      </c>
      <c r="O246" s="18">
        <v>3</v>
      </c>
      <c r="P246" s="18">
        <v>0</v>
      </c>
      <c r="Q246" s="18">
        <v>0</v>
      </c>
      <c r="R246" s="18">
        <v>0</v>
      </c>
      <c r="S246" s="20">
        <v>1</v>
      </c>
      <c r="T246" s="18">
        <v>0</v>
      </c>
      <c r="U246" s="18">
        <v>0</v>
      </c>
      <c r="V246" s="18">
        <v>0</v>
      </c>
      <c r="W246" s="22">
        <v>0</v>
      </c>
    </row>
    <row r="247" spans="1:23" x14ac:dyDescent="0.3">
      <c r="A247" t="s">
        <v>2815</v>
      </c>
      <c r="B247" s="18">
        <v>20</v>
      </c>
      <c r="C247" s="18">
        <v>9</v>
      </c>
      <c r="D247" s="18">
        <v>0</v>
      </c>
      <c r="E247" s="18">
        <v>2</v>
      </c>
      <c r="F247" s="18">
        <v>0</v>
      </c>
      <c r="G247" s="18">
        <v>1</v>
      </c>
      <c r="H247" s="18">
        <v>0</v>
      </c>
      <c r="I247" s="18">
        <v>0</v>
      </c>
      <c r="J247" s="18">
        <v>0</v>
      </c>
      <c r="K247" s="18">
        <v>0</v>
      </c>
      <c r="L247" s="18">
        <v>2</v>
      </c>
      <c r="M247" s="18">
        <v>1</v>
      </c>
      <c r="N247" s="18">
        <v>0</v>
      </c>
      <c r="O247" s="18">
        <v>4</v>
      </c>
      <c r="P247" s="18">
        <v>0</v>
      </c>
      <c r="Q247" s="18">
        <v>1</v>
      </c>
      <c r="R247" s="18">
        <v>0</v>
      </c>
      <c r="S247" s="20">
        <v>0</v>
      </c>
      <c r="T247" s="18">
        <v>0</v>
      </c>
      <c r="U247" s="18">
        <v>0</v>
      </c>
      <c r="V247" s="18">
        <v>0</v>
      </c>
      <c r="W247" s="22">
        <v>0</v>
      </c>
    </row>
    <row r="248" spans="1:23" x14ac:dyDescent="0.3">
      <c r="A248" t="s">
        <v>2838</v>
      </c>
      <c r="B248" s="18">
        <v>14</v>
      </c>
      <c r="C248" s="18">
        <v>5</v>
      </c>
      <c r="D248" s="18">
        <v>0</v>
      </c>
      <c r="E248" s="18">
        <v>0</v>
      </c>
      <c r="F248" s="18">
        <v>0</v>
      </c>
      <c r="G248" s="18">
        <v>0</v>
      </c>
      <c r="H248" s="18">
        <v>0</v>
      </c>
      <c r="I248" s="18">
        <v>0</v>
      </c>
      <c r="J248" s="18">
        <v>2</v>
      </c>
      <c r="K248" s="18">
        <v>2</v>
      </c>
      <c r="L248" s="18">
        <v>1</v>
      </c>
      <c r="M248" s="18">
        <v>2</v>
      </c>
      <c r="N248" s="18">
        <v>0</v>
      </c>
      <c r="O248" s="18">
        <v>0</v>
      </c>
      <c r="P248" s="18">
        <v>1</v>
      </c>
      <c r="Q248" s="18">
        <v>1</v>
      </c>
      <c r="R248" s="18">
        <v>0</v>
      </c>
      <c r="S248" s="20">
        <v>0</v>
      </c>
      <c r="T248" s="18">
        <v>0</v>
      </c>
      <c r="U248" s="18">
        <v>0</v>
      </c>
      <c r="V248" s="18">
        <v>0</v>
      </c>
      <c r="W248" s="22">
        <v>0</v>
      </c>
    </row>
    <row r="249" spans="1:23" x14ac:dyDescent="0.3">
      <c r="A249" t="s">
        <v>2845</v>
      </c>
      <c r="B249" s="18">
        <v>11</v>
      </c>
      <c r="C249" s="18">
        <v>3</v>
      </c>
      <c r="D249" s="18">
        <v>0</v>
      </c>
      <c r="E249" s="18">
        <v>1</v>
      </c>
      <c r="F249" s="18">
        <v>0</v>
      </c>
      <c r="G249" s="18">
        <v>1</v>
      </c>
      <c r="H249" s="18">
        <v>0</v>
      </c>
      <c r="I249" s="18">
        <v>0</v>
      </c>
      <c r="J249" s="18">
        <v>1</v>
      </c>
      <c r="K249" s="18">
        <v>1</v>
      </c>
      <c r="L249" s="18">
        <v>2</v>
      </c>
      <c r="M249" s="18">
        <v>1</v>
      </c>
      <c r="N249" s="18">
        <v>0</v>
      </c>
      <c r="O249" s="18">
        <v>0</v>
      </c>
      <c r="P249" s="18">
        <v>0</v>
      </c>
      <c r="Q249" s="18">
        <v>1</v>
      </c>
      <c r="R249" s="18">
        <v>0</v>
      </c>
      <c r="S249" s="20">
        <v>0</v>
      </c>
      <c r="T249" s="18">
        <v>0</v>
      </c>
      <c r="U249" s="18">
        <v>0</v>
      </c>
      <c r="V249" s="18">
        <v>0</v>
      </c>
      <c r="W249" s="22">
        <v>0</v>
      </c>
    </row>
    <row r="250" spans="1:23" x14ac:dyDescent="0.3">
      <c r="A250" t="s">
        <v>2854</v>
      </c>
      <c r="B250" s="18">
        <v>9</v>
      </c>
      <c r="C250" s="18">
        <v>3</v>
      </c>
      <c r="D250" s="18">
        <v>0</v>
      </c>
      <c r="E250" s="18">
        <v>0</v>
      </c>
      <c r="F250" s="18">
        <v>0</v>
      </c>
      <c r="G250" s="18">
        <v>1</v>
      </c>
      <c r="H250" s="18">
        <v>2</v>
      </c>
      <c r="I250" s="18">
        <v>0</v>
      </c>
      <c r="J250" s="18">
        <v>1</v>
      </c>
      <c r="K250" s="18">
        <v>0</v>
      </c>
      <c r="L250" s="18">
        <v>0</v>
      </c>
      <c r="M250" s="18">
        <v>0</v>
      </c>
      <c r="N250" s="18">
        <v>0</v>
      </c>
      <c r="O250" s="18">
        <v>1</v>
      </c>
      <c r="P250" s="18">
        <v>0</v>
      </c>
      <c r="Q250" s="18">
        <v>1</v>
      </c>
      <c r="R250" s="18">
        <v>0</v>
      </c>
      <c r="S250" s="20">
        <v>0</v>
      </c>
      <c r="T250" s="18">
        <v>0</v>
      </c>
      <c r="U250" s="18">
        <v>0</v>
      </c>
      <c r="V250" s="18">
        <v>0</v>
      </c>
      <c r="W250" s="22">
        <v>0</v>
      </c>
    </row>
    <row r="251" spans="1:23" x14ac:dyDescent="0.3">
      <c r="A251" t="s">
        <v>2860</v>
      </c>
      <c r="B251" s="18">
        <v>5</v>
      </c>
      <c r="C251" s="18">
        <v>4</v>
      </c>
      <c r="D251" s="18">
        <v>0</v>
      </c>
      <c r="E251" s="18">
        <v>0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1</v>
      </c>
      <c r="L251" s="18">
        <v>0</v>
      </c>
      <c r="M251" s="18">
        <v>0</v>
      </c>
      <c r="N251" s="18">
        <v>0</v>
      </c>
      <c r="O251" s="18">
        <v>0</v>
      </c>
      <c r="P251" s="18">
        <v>0</v>
      </c>
      <c r="Q251" s="18">
        <v>0</v>
      </c>
      <c r="R251" s="18">
        <v>0</v>
      </c>
      <c r="S251" s="20">
        <v>0</v>
      </c>
      <c r="T251" s="18">
        <v>0</v>
      </c>
      <c r="U251" s="18">
        <v>0</v>
      </c>
      <c r="V251" s="18">
        <v>0</v>
      </c>
      <c r="W251" s="22">
        <v>0</v>
      </c>
    </row>
    <row r="252" spans="1:23" x14ac:dyDescent="0.3">
      <c r="A252" t="s">
        <v>2865</v>
      </c>
      <c r="B252" s="18">
        <v>7</v>
      </c>
      <c r="C252" s="18">
        <v>3</v>
      </c>
      <c r="D252" s="18">
        <v>0</v>
      </c>
      <c r="E252" s="18">
        <v>1</v>
      </c>
      <c r="F252" s="18">
        <v>0</v>
      </c>
      <c r="G252" s="18">
        <v>1</v>
      </c>
      <c r="H252" s="18">
        <v>1</v>
      </c>
      <c r="I252" s="18">
        <v>1</v>
      </c>
      <c r="J252" s="18">
        <v>0</v>
      </c>
      <c r="K252" s="18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20">
        <v>0</v>
      </c>
      <c r="T252" s="18">
        <v>0</v>
      </c>
      <c r="U252" s="18">
        <v>0</v>
      </c>
      <c r="V252" s="18">
        <v>0</v>
      </c>
      <c r="W252" s="22">
        <v>0</v>
      </c>
    </row>
    <row r="253" spans="1:23" x14ac:dyDescent="0.3">
      <c r="A253" t="s">
        <v>2871</v>
      </c>
      <c r="B253" s="18">
        <v>4</v>
      </c>
      <c r="C253" s="18">
        <v>4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  <c r="Q253" s="18">
        <v>0</v>
      </c>
      <c r="R253" s="18">
        <v>0</v>
      </c>
      <c r="S253" s="20">
        <v>0</v>
      </c>
      <c r="T253" s="18">
        <v>0</v>
      </c>
      <c r="U253" s="18">
        <v>0</v>
      </c>
      <c r="V253" s="18">
        <v>0</v>
      </c>
      <c r="W253" s="22">
        <v>0</v>
      </c>
    </row>
    <row r="254" spans="1:23" x14ac:dyDescent="0.3">
      <c r="A254" t="s">
        <v>2876</v>
      </c>
      <c r="B254" s="18">
        <v>10</v>
      </c>
      <c r="C254" s="18">
        <v>5</v>
      </c>
      <c r="D254" s="18">
        <v>0</v>
      </c>
      <c r="E254" s="18">
        <v>0</v>
      </c>
      <c r="F254" s="18">
        <v>1</v>
      </c>
      <c r="G254" s="18">
        <v>0</v>
      </c>
      <c r="H254" s="18">
        <v>1</v>
      </c>
      <c r="I254" s="18">
        <v>0</v>
      </c>
      <c r="J254" s="18">
        <v>1</v>
      </c>
      <c r="K254" s="18">
        <v>1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1</v>
      </c>
      <c r="R254" s="18">
        <v>0</v>
      </c>
      <c r="S254" s="20">
        <v>0</v>
      </c>
      <c r="T254" s="18">
        <v>0</v>
      </c>
      <c r="U254" s="18">
        <v>0</v>
      </c>
      <c r="V254" s="18">
        <v>0</v>
      </c>
      <c r="W254" s="22">
        <v>0</v>
      </c>
    </row>
    <row r="255" spans="1:23" x14ac:dyDescent="0.3">
      <c r="A255" t="s">
        <v>2881</v>
      </c>
      <c r="B255" s="18">
        <v>10</v>
      </c>
      <c r="C255" s="18">
        <v>4</v>
      </c>
      <c r="D255" s="18">
        <v>0</v>
      </c>
      <c r="E255" s="18">
        <v>1</v>
      </c>
      <c r="F255" s="18">
        <v>1</v>
      </c>
      <c r="G255" s="18">
        <v>0</v>
      </c>
      <c r="H255" s="18">
        <v>0</v>
      </c>
      <c r="I255" s="18">
        <v>1</v>
      </c>
      <c r="J255" s="18">
        <v>2</v>
      </c>
      <c r="K255" s="18">
        <v>1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  <c r="Q255" s="18">
        <v>0</v>
      </c>
      <c r="R255" s="18">
        <v>0</v>
      </c>
      <c r="S255" s="20">
        <v>0</v>
      </c>
      <c r="T255" s="18">
        <v>0</v>
      </c>
      <c r="U255" s="18">
        <v>0</v>
      </c>
      <c r="V255" s="18">
        <v>0</v>
      </c>
      <c r="W255" s="22">
        <v>0</v>
      </c>
    </row>
    <row r="256" spans="1:23" x14ac:dyDescent="0.3">
      <c r="A256" t="s">
        <v>2890</v>
      </c>
      <c r="B256" s="18">
        <v>8</v>
      </c>
      <c r="C256" s="18">
        <v>6</v>
      </c>
      <c r="D256" s="18">
        <v>0</v>
      </c>
      <c r="E256" s="18">
        <v>0</v>
      </c>
      <c r="F256" s="18">
        <v>0</v>
      </c>
      <c r="G256" s="18">
        <v>0</v>
      </c>
      <c r="H256" s="18">
        <v>1</v>
      </c>
      <c r="I256" s="18">
        <v>0</v>
      </c>
      <c r="J256" s="18">
        <v>0</v>
      </c>
      <c r="K256" s="18">
        <v>0</v>
      </c>
      <c r="L256" s="18">
        <v>0</v>
      </c>
      <c r="M256" s="18">
        <v>0</v>
      </c>
      <c r="N256" s="18">
        <v>0</v>
      </c>
      <c r="O256" s="18">
        <v>1</v>
      </c>
      <c r="P256" s="18">
        <v>0</v>
      </c>
      <c r="Q256" s="18">
        <v>0</v>
      </c>
      <c r="R256" s="18">
        <v>0</v>
      </c>
      <c r="S256" s="20">
        <v>0</v>
      </c>
      <c r="T256" s="18">
        <v>0</v>
      </c>
      <c r="U256" s="18">
        <v>0</v>
      </c>
      <c r="V256" s="18">
        <v>0</v>
      </c>
      <c r="W256" s="22">
        <v>0</v>
      </c>
    </row>
    <row r="257" spans="1:23" x14ac:dyDescent="0.3">
      <c r="A257" t="s">
        <v>2898</v>
      </c>
      <c r="B257" s="18">
        <v>1</v>
      </c>
      <c r="C257" s="18">
        <v>0</v>
      </c>
      <c r="D257" s="18">
        <v>0</v>
      </c>
      <c r="E257" s="18">
        <v>0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v>0</v>
      </c>
      <c r="L257" s="18">
        <v>0</v>
      </c>
      <c r="M257" s="18">
        <v>0</v>
      </c>
      <c r="N257" s="18">
        <v>0</v>
      </c>
      <c r="O257" s="18">
        <v>0</v>
      </c>
      <c r="P257" s="18">
        <v>0</v>
      </c>
      <c r="Q257" s="18">
        <v>0</v>
      </c>
      <c r="R257" s="18">
        <v>0</v>
      </c>
      <c r="S257" s="20">
        <v>0</v>
      </c>
      <c r="T257" s="18">
        <v>1</v>
      </c>
      <c r="U257" s="18">
        <v>0</v>
      </c>
      <c r="V257" s="18">
        <v>0</v>
      </c>
      <c r="W257" s="22">
        <v>0</v>
      </c>
    </row>
    <row r="258" spans="1:23" x14ac:dyDescent="0.3">
      <c r="A258" t="s">
        <v>2900</v>
      </c>
      <c r="B258" s="18">
        <v>7</v>
      </c>
      <c r="C258" s="18">
        <v>4</v>
      </c>
      <c r="D258" s="18">
        <v>0</v>
      </c>
      <c r="E258" s="18">
        <v>0</v>
      </c>
      <c r="F258" s="18">
        <v>0</v>
      </c>
      <c r="G258" s="18">
        <v>0</v>
      </c>
      <c r="H258" s="18">
        <v>1</v>
      </c>
      <c r="I258" s="18">
        <v>1</v>
      </c>
      <c r="J258" s="18">
        <v>0</v>
      </c>
      <c r="K258" s="18">
        <v>1</v>
      </c>
      <c r="L258" s="18">
        <v>0</v>
      </c>
      <c r="M258" s="18">
        <v>0</v>
      </c>
      <c r="N258" s="18">
        <v>0</v>
      </c>
      <c r="O258" s="18">
        <v>0</v>
      </c>
      <c r="P258" s="18">
        <v>0</v>
      </c>
      <c r="Q258" s="18">
        <v>0</v>
      </c>
      <c r="R258" s="18">
        <v>0</v>
      </c>
      <c r="S258" s="20">
        <v>0</v>
      </c>
      <c r="T258" s="18">
        <v>0</v>
      </c>
      <c r="U258" s="18">
        <v>0</v>
      </c>
      <c r="V258" s="18">
        <v>0</v>
      </c>
      <c r="W258" s="22">
        <v>0</v>
      </c>
    </row>
    <row r="259" spans="1:23" x14ac:dyDescent="0.3">
      <c r="A259" t="s">
        <v>2909</v>
      </c>
      <c r="B259" s="18">
        <v>8</v>
      </c>
      <c r="C259" s="18">
        <v>6</v>
      </c>
      <c r="D259" s="18">
        <v>0</v>
      </c>
      <c r="E259" s="18">
        <v>0</v>
      </c>
      <c r="F259" s="18">
        <v>0</v>
      </c>
      <c r="G259" s="18">
        <v>0</v>
      </c>
      <c r="H259" s="18">
        <v>1</v>
      </c>
      <c r="I259" s="18">
        <v>0</v>
      </c>
      <c r="J259" s="18">
        <v>0</v>
      </c>
      <c r="K259" s="18">
        <v>0</v>
      </c>
      <c r="L259" s="18">
        <v>0</v>
      </c>
      <c r="M259" s="18">
        <v>0</v>
      </c>
      <c r="N259" s="18">
        <v>0</v>
      </c>
      <c r="O259" s="18">
        <v>1</v>
      </c>
      <c r="P259" s="18">
        <v>0</v>
      </c>
      <c r="Q259" s="18">
        <v>0</v>
      </c>
      <c r="R259" s="18">
        <v>0</v>
      </c>
      <c r="S259" s="20">
        <v>0</v>
      </c>
      <c r="T259" s="18">
        <v>0</v>
      </c>
      <c r="U259" s="18">
        <v>0</v>
      </c>
      <c r="V259" s="18">
        <v>0</v>
      </c>
      <c r="W259" s="22">
        <v>0</v>
      </c>
    </row>
    <row r="260" spans="1:23" x14ac:dyDescent="0.3">
      <c r="A260" t="s">
        <v>2916</v>
      </c>
      <c r="B260" s="18">
        <v>2</v>
      </c>
      <c r="C260" s="18">
        <v>1</v>
      </c>
      <c r="D260" s="18">
        <v>0</v>
      </c>
      <c r="E260" s="18">
        <v>0</v>
      </c>
      <c r="F260" s="18">
        <v>0</v>
      </c>
      <c r="G260" s="18">
        <v>0</v>
      </c>
      <c r="H260" s="18">
        <v>0</v>
      </c>
      <c r="I260" s="18">
        <v>0</v>
      </c>
      <c r="J260" s="18">
        <v>1</v>
      </c>
      <c r="K260" s="18">
        <v>0</v>
      </c>
      <c r="L260" s="18">
        <v>0</v>
      </c>
      <c r="M260" s="18">
        <v>0</v>
      </c>
      <c r="N260" s="18">
        <v>0</v>
      </c>
      <c r="O260" s="18">
        <v>0</v>
      </c>
      <c r="P260" s="18">
        <v>0</v>
      </c>
      <c r="Q260" s="18">
        <v>0</v>
      </c>
      <c r="R260" s="18">
        <v>0</v>
      </c>
      <c r="S260" s="20">
        <v>0</v>
      </c>
      <c r="T260" s="18">
        <v>0</v>
      </c>
      <c r="U260" s="18">
        <v>0</v>
      </c>
      <c r="V260" s="18">
        <v>0</v>
      </c>
      <c r="W260" s="22">
        <v>0</v>
      </c>
    </row>
    <row r="261" spans="1:23" x14ac:dyDescent="0.3">
      <c r="A261" t="s">
        <v>2918</v>
      </c>
      <c r="B261" s="18">
        <v>9</v>
      </c>
      <c r="C261" s="18">
        <v>6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1</v>
      </c>
      <c r="J261" s="18">
        <v>2</v>
      </c>
      <c r="K261" s="18">
        <v>0</v>
      </c>
      <c r="L261" s="18">
        <v>0</v>
      </c>
      <c r="M261" s="18">
        <v>0</v>
      </c>
      <c r="N261" s="18">
        <v>0</v>
      </c>
      <c r="O261" s="18">
        <v>0</v>
      </c>
      <c r="P261" s="18">
        <v>0</v>
      </c>
      <c r="Q261" s="18">
        <v>0</v>
      </c>
      <c r="R261" s="18">
        <v>0</v>
      </c>
      <c r="S261" s="20">
        <v>0</v>
      </c>
      <c r="T261" s="18">
        <v>0</v>
      </c>
      <c r="U261" s="18">
        <v>0</v>
      </c>
      <c r="V261" s="18">
        <v>0</v>
      </c>
      <c r="W261" s="22">
        <v>0</v>
      </c>
    </row>
    <row r="262" spans="1:23" x14ac:dyDescent="0.3">
      <c r="A262" t="s">
        <v>2925</v>
      </c>
      <c r="B262" s="18">
        <v>10</v>
      </c>
      <c r="C262" s="18">
        <v>4</v>
      </c>
      <c r="D262" s="18">
        <v>0</v>
      </c>
      <c r="E262" s="18">
        <v>1</v>
      </c>
      <c r="F262" s="18">
        <v>0</v>
      </c>
      <c r="G262" s="18">
        <v>0</v>
      </c>
      <c r="H262" s="18">
        <v>0</v>
      </c>
      <c r="I262" s="18">
        <v>0</v>
      </c>
      <c r="J262" s="18">
        <v>2</v>
      </c>
      <c r="K262" s="18">
        <v>0</v>
      </c>
      <c r="L262" s="18">
        <v>0</v>
      </c>
      <c r="M262" s="18">
        <v>2</v>
      </c>
      <c r="N262" s="18">
        <v>0</v>
      </c>
      <c r="O262" s="18">
        <v>0</v>
      </c>
      <c r="P262" s="18">
        <v>0</v>
      </c>
      <c r="Q262" s="18">
        <v>0</v>
      </c>
      <c r="R262" s="18">
        <v>0</v>
      </c>
      <c r="S262" s="20">
        <v>1</v>
      </c>
      <c r="T262" s="18">
        <v>0</v>
      </c>
      <c r="U262" s="18">
        <v>0</v>
      </c>
      <c r="V262" s="18">
        <v>0</v>
      </c>
      <c r="W262" s="22">
        <v>0</v>
      </c>
    </row>
    <row r="263" spans="1:23" x14ac:dyDescent="0.3">
      <c r="A263" t="s">
        <v>2930</v>
      </c>
      <c r="B263" s="18">
        <v>3</v>
      </c>
      <c r="C263" s="18">
        <v>0</v>
      </c>
      <c r="D263" s="18">
        <v>0</v>
      </c>
      <c r="E263" s="18">
        <v>0</v>
      </c>
      <c r="F263" s="18">
        <v>0</v>
      </c>
      <c r="G263" s="18">
        <v>0</v>
      </c>
      <c r="H263" s="18">
        <v>0</v>
      </c>
      <c r="I263" s="18">
        <v>0</v>
      </c>
      <c r="J263" s="18">
        <v>2</v>
      </c>
      <c r="K263" s="18">
        <v>1</v>
      </c>
      <c r="L263" s="18">
        <v>0</v>
      </c>
      <c r="M263" s="18">
        <v>0</v>
      </c>
      <c r="N263" s="18">
        <v>0</v>
      </c>
      <c r="O263" s="18">
        <v>0</v>
      </c>
      <c r="P263" s="18">
        <v>0</v>
      </c>
      <c r="Q263" s="18">
        <v>0</v>
      </c>
      <c r="R263" s="18">
        <v>0</v>
      </c>
      <c r="S263" s="20">
        <v>0</v>
      </c>
      <c r="T263" s="18">
        <v>0</v>
      </c>
      <c r="U263" s="18">
        <v>0</v>
      </c>
      <c r="V263" s="18">
        <v>0</v>
      </c>
      <c r="W263" s="22">
        <v>0</v>
      </c>
    </row>
    <row r="264" spans="1:23" x14ac:dyDescent="0.3">
      <c r="A264" t="s">
        <v>2931</v>
      </c>
      <c r="B264" s="18">
        <v>2</v>
      </c>
      <c r="C264" s="18">
        <v>1</v>
      </c>
      <c r="D264" s="18">
        <v>0</v>
      </c>
      <c r="E264" s="18">
        <v>0</v>
      </c>
      <c r="F264" s="18">
        <v>0</v>
      </c>
      <c r="G264" s="18">
        <v>0</v>
      </c>
      <c r="H264" s="18">
        <v>0</v>
      </c>
      <c r="I264" s="18">
        <v>0</v>
      </c>
      <c r="J264" s="18">
        <v>1</v>
      </c>
      <c r="K264" s="18">
        <v>0</v>
      </c>
      <c r="L264" s="18">
        <v>0</v>
      </c>
      <c r="M264" s="18">
        <v>0</v>
      </c>
      <c r="N264" s="18">
        <v>0</v>
      </c>
      <c r="O264" s="18">
        <v>0</v>
      </c>
      <c r="P264" s="18">
        <v>0</v>
      </c>
      <c r="Q264" s="18">
        <v>0</v>
      </c>
      <c r="R264" s="18">
        <v>0</v>
      </c>
      <c r="S264" s="20">
        <v>0</v>
      </c>
      <c r="T264" s="18">
        <v>0</v>
      </c>
      <c r="U264" s="18">
        <v>0</v>
      </c>
      <c r="V264" s="18">
        <v>0</v>
      </c>
      <c r="W264" s="22">
        <v>0</v>
      </c>
    </row>
    <row r="265" spans="1:23" x14ac:dyDescent="0.3">
      <c r="A265" t="s">
        <v>2934</v>
      </c>
      <c r="B265" s="18">
        <v>5</v>
      </c>
      <c r="C265" s="18">
        <v>4</v>
      </c>
      <c r="D265" s="18">
        <v>0</v>
      </c>
      <c r="E265" s="18">
        <v>0</v>
      </c>
      <c r="F265" s="18">
        <v>0</v>
      </c>
      <c r="G265" s="18">
        <v>0</v>
      </c>
      <c r="H265" s="18">
        <v>0</v>
      </c>
      <c r="I265" s="18">
        <v>0</v>
      </c>
      <c r="J265" s="18">
        <v>1</v>
      </c>
      <c r="K265" s="18">
        <v>0</v>
      </c>
      <c r="L265" s="18">
        <v>0</v>
      </c>
      <c r="M265" s="18">
        <v>0</v>
      </c>
      <c r="N265" s="18">
        <v>0</v>
      </c>
      <c r="O265" s="18">
        <v>0</v>
      </c>
      <c r="P265" s="18">
        <v>0</v>
      </c>
      <c r="Q265" s="18">
        <v>0</v>
      </c>
      <c r="R265" s="18">
        <v>0</v>
      </c>
      <c r="S265" s="20">
        <v>0</v>
      </c>
      <c r="T265" s="18">
        <v>0</v>
      </c>
      <c r="U265" s="18">
        <v>0</v>
      </c>
      <c r="V265" s="18">
        <v>0</v>
      </c>
      <c r="W265" s="22">
        <v>0</v>
      </c>
    </row>
    <row r="266" spans="1:23" x14ac:dyDescent="0.3">
      <c r="A266" t="s">
        <v>2938</v>
      </c>
      <c r="B266" s="18">
        <v>9</v>
      </c>
      <c r="C266" s="18">
        <v>1</v>
      </c>
      <c r="D266" s="18">
        <v>0</v>
      </c>
      <c r="E266" s="18">
        <v>0</v>
      </c>
      <c r="F266" s="18">
        <v>2</v>
      </c>
      <c r="G266" s="18">
        <v>0</v>
      </c>
      <c r="H266" s="18">
        <v>0</v>
      </c>
      <c r="I266" s="18">
        <v>0</v>
      </c>
      <c r="J266" s="18">
        <v>3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v>1</v>
      </c>
      <c r="S266" s="20">
        <v>0</v>
      </c>
      <c r="T266" s="18">
        <v>1</v>
      </c>
      <c r="U266" s="18">
        <v>1</v>
      </c>
      <c r="V266" s="18">
        <v>0</v>
      </c>
      <c r="W266" s="22">
        <v>0</v>
      </c>
    </row>
    <row r="267" spans="1:23" x14ac:dyDescent="0.3">
      <c r="A267" t="s">
        <v>2944</v>
      </c>
      <c r="B267" s="18">
        <v>5</v>
      </c>
      <c r="C267" s="18">
        <v>2</v>
      </c>
      <c r="D267" s="18">
        <v>0</v>
      </c>
      <c r="E267" s="18">
        <v>0</v>
      </c>
      <c r="F267" s="18">
        <v>0</v>
      </c>
      <c r="G267" s="18">
        <v>0</v>
      </c>
      <c r="H267" s="18">
        <v>0</v>
      </c>
      <c r="I267" s="18">
        <v>0</v>
      </c>
      <c r="J267" s="18">
        <v>1</v>
      </c>
      <c r="K267" s="18">
        <v>1</v>
      </c>
      <c r="L267" s="18">
        <v>0</v>
      </c>
      <c r="M267" s="18">
        <v>1</v>
      </c>
      <c r="N267" s="18">
        <v>0</v>
      </c>
      <c r="O267" s="18">
        <v>0</v>
      </c>
      <c r="P267" s="18">
        <v>0</v>
      </c>
      <c r="Q267" s="18">
        <v>0</v>
      </c>
      <c r="R267" s="18">
        <v>0</v>
      </c>
      <c r="S267" s="20">
        <v>0</v>
      </c>
      <c r="T267" s="18">
        <v>0</v>
      </c>
      <c r="U267" s="18">
        <v>0</v>
      </c>
      <c r="V267" s="18">
        <v>0</v>
      </c>
      <c r="W267" s="22">
        <v>0</v>
      </c>
    </row>
    <row r="268" spans="1:23" x14ac:dyDescent="0.3">
      <c r="A268" t="s">
        <v>2946</v>
      </c>
      <c r="B268" s="18">
        <v>3</v>
      </c>
      <c r="C268" s="18">
        <v>0</v>
      </c>
      <c r="D268" s="18">
        <v>0</v>
      </c>
      <c r="E268" s="18">
        <v>0</v>
      </c>
      <c r="F268" s="18">
        <v>0</v>
      </c>
      <c r="G268" s="18">
        <v>0</v>
      </c>
      <c r="H268" s="18">
        <v>0</v>
      </c>
      <c r="I268" s="18">
        <v>0</v>
      </c>
      <c r="J268" s="18">
        <v>1</v>
      </c>
      <c r="K268" s="18">
        <v>2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v>0</v>
      </c>
      <c r="S268" s="20">
        <v>0</v>
      </c>
      <c r="T268" s="18">
        <v>0</v>
      </c>
      <c r="U268" s="18">
        <v>0</v>
      </c>
      <c r="V268" s="18">
        <v>0</v>
      </c>
      <c r="W268" s="22">
        <v>0</v>
      </c>
    </row>
    <row r="269" spans="1:23" x14ac:dyDescent="0.3">
      <c r="A269" t="s">
        <v>2949</v>
      </c>
      <c r="B269" s="18">
        <v>3</v>
      </c>
      <c r="C269" s="18">
        <v>1</v>
      </c>
      <c r="D269" s="18"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1</v>
      </c>
      <c r="M269" s="18">
        <v>1</v>
      </c>
      <c r="N269" s="18">
        <v>0</v>
      </c>
      <c r="O269" s="18">
        <v>0</v>
      </c>
      <c r="P269" s="18">
        <v>0</v>
      </c>
      <c r="Q269" s="18">
        <v>0</v>
      </c>
      <c r="R269" s="18">
        <v>0</v>
      </c>
      <c r="S269" s="20">
        <v>0</v>
      </c>
      <c r="T269" s="18">
        <v>0</v>
      </c>
      <c r="U269" s="18">
        <v>0</v>
      </c>
      <c r="V269" s="18">
        <v>0</v>
      </c>
      <c r="W269" s="22">
        <v>0</v>
      </c>
    </row>
    <row r="270" spans="1:23" x14ac:dyDescent="0.3">
      <c r="A270" t="s">
        <v>2953</v>
      </c>
      <c r="B270" s="18">
        <v>4</v>
      </c>
      <c r="C270" s="18">
        <v>0</v>
      </c>
      <c r="D270" s="18">
        <v>0</v>
      </c>
      <c r="E270" s="18">
        <v>0</v>
      </c>
      <c r="F270" s="18">
        <v>0</v>
      </c>
      <c r="G270" s="18">
        <v>0</v>
      </c>
      <c r="H270" s="18">
        <v>0</v>
      </c>
      <c r="I270" s="18">
        <v>0</v>
      </c>
      <c r="J270" s="18">
        <v>2</v>
      </c>
      <c r="K270" s="18">
        <v>2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  <c r="Q270" s="18">
        <v>0</v>
      </c>
      <c r="R270" s="18">
        <v>0</v>
      </c>
      <c r="S270" s="20">
        <v>0</v>
      </c>
      <c r="T270" s="18">
        <v>0</v>
      </c>
      <c r="U270" s="18">
        <v>0</v>
      </c>
      <c r="V270" s="18">
        <v>0</v>
      </c>
      <c r="W270" s="22">
        <v>0</v>
      </c>
    </row>
    <row r="271" spans="1:23" x14ac:dyDescent="0.3">
      <c r="A271" t="s">
        <v>2955</v>
      </c>
      <c r="B271" s="18">
        <v>4</v>
      </c>
      <c r="C271" s="18">
        <v>0</v>
      </c>
      <c r="D271" s="18">
        <v>0</v>
      </c>
      <c r="E271" s="18">
        <v>0</v>
      </c>
      <c r="F271" s="18">
        <v>0</v>
      </c>
      <c r="G271" s="18">
        <v>0</v>
      </c>
      <c r="H271" s="18">
        <v>0</v>
      </c>
      <c r="I271" s="18">
        <v>0</v>
      </c>
      <c r="J271" s="18">
        <v>0</v>
      </c>
      <c r="K271" s="18">
        <v>2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1</v>
      </c>
      <c r="R271" s="18">
        <v>1</v>
      </c>
      <c r="S271" s="20">
        <v>0</v>
      </c>
      <c r="T271" s="18">
        <v>0</v>
      </c>
      <c r="U271" s="18">
        <v>0</v>
      </c>
      <c r="V271" s="18">
        <v>0</v>
      </c>
      <c r="W271" s="22">
        <v>0</v>
      </c>
    </row>
    <row r="272" spans="1:23" x14ac:dyDescent="0.3">
      <c r="A272" t="s">
        <v>2959</v>
      </c>
      <c r="B272" s="18">
        <v>3</v>
      </c>
      <c r="C272" s="18">
        <v>0</v>
      </c>
      <c r="D272" s="18">
        <v>0</v>
      </c>
      <c r="E272" s="18">
        <v>0</v>
      </c>
      <c r="F272" s="18">
        <v>0</v>
      </c>
      <c r="G272" s="18">
        <v>0</v>
      </c>
      <c r="H272" s="18">
        <v>0</v>
      </c>
      <c r="I272" s="18">
        <v>0</v>
      </c>
      <c r="J272" s="18">
        <v>3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v>0</v>
      </c>
      <c r="S272" s="20">
        <v>0</v>
      </c>
      <c r="T272" s="18">
        <v>0</v>
      </c>
      <c r="U272" s="18">
        <v>0</v>
      </c>
      <c r="V272" s="18">
        <v>0</v>
      </c>
      <c r="W272" s="22">
        <v>0</v>
      </c>
    </row>
    <row r="273" spans="1:23" x14ac:dyDescent="0.3">
      <c r="A273" t="s">
        <v>2961</v>
      </c>
      <c r="B273" s="18">
        <v>4</v>
      </c>
      <c r="C273" s="18">
        <v>0</v>
      </c>
      <c r="D273" s="18">
        <v>0</v>
      </c>
      <c r="E273" s="18">
        <v>0</v>
      </c>
      <c r="F273" s="18">
        <v>0</v>
      </c>
      <c r="G273" s="18">
        <v>0</v>
      </c>
      <c r="H273" s="18">
        <v>0</v>
      </c>
      <c r="I273" s="18">
        <v>0</v>
      </c>
      <c r="J273" s="18">
        <v>0</v>
      </c>
      <c r="K273" s="18">
        <v>0</v>
      </c>
      <c r="L273" s="18">
        <v>0</v>
      </c>
      <c r="M273" s="18">
        <v>3</v>
      </c>
      <c r="N273" s="18">
        <v>0</v>
      </c>
      <c r="O273" s="18">
        <v>1</v>
      </c>
      <c r="P273" s="18">
        <v>0</v>
      </c>
      <c r="Q273" s="18">
        <v>0</v>
      </c>
      <c r="R273" s="18">
        <v>0</v>
      </c>
      <c r="S273" s="20">
        <v>0</v>
      </c>
      <c r="T273" s="18">
        <v>0</v>
      </c>
      <c r="U273" s="18">
        <v>0</v>
      </c>
      <c r="V273" s="18">
        <v>0</v>
      </c>
      <c r="W273" s="22">
        <v>0</v>
      </c>
    </row>
    <row r="274" spans="1:23" x14ac:dyDescent="0.3">
      <c r="A274" t="s">
        <v>2967</v>
      </c>
      <c r="B274" s="18">
        <v>4</v>
      </c>
      <c r="C274" s="18">
        <v>0</v>
      </c>
      <c r="D274" s="18">
        <v>0</v>
      </c>
      <c r="E274" s="18">
        <v>1</v>
      </c>
      <c r="F274" s="18">
        <v>0</v>
      </c>
      <c r="G274" s="18">
        <v>0</v>
      </c>
      <c r="H274" s="18">
        <v>0</v>
      </c>
      <c r="I274" s="18">
        <v>0</v>
      </c>
      <c r="J274" s="18">
        <v>1</v>
      </c>
      <c r="K274" s="18">
        <v>1</v>
      </c>
      <c r="L274" s="18">
        <v>0</v>
      </c>
      <c r="M274" s="18">
        <v>1</v>
      </c>
      <c r="N274" s="18">
        <v>0</v>
      </c>
      <c r="O274" s="18">
        <v>0</v>
      </c>
      <c r="P274" s="18">
        <v>0</v>
      </c>
      <c r="Q274" s="18">
        <v>0</v>
      </c>
      <c r="R274" s="18">
        <v>0</v>
      </c>
      <c r="S274" s="20">
        <v>0</v>
      </c>
      <c r="T274" s="18">
        <v>0</v>
      </c>
      <c r="U274" s="18">
        <v>0</v>
      </c>
      <c r="V274" s="18">
        <v>0</v>
      </c>
      <c r="W274" s="22">
        <v>0</v>
      </c>
    </row>
    <row r="275" spans="1:23" x14ac:dyDescent="0.3">
      <c r="A275" t="s">
        <v>2971</v>
      </c>
      <c r="B275" s="18">
        <v>9</v>
      </c>
      <c r="C275" s="18">
        <v>3</v>
      </c>
      <c r="D275" s="18">
        <v>0</v>
      </c>
      <c r="E275" s="18">
        <v>1</v>
      </c>
      <c r="F275" s="18">
        <v>1</v>
      </c>
      <c r="G275" s="18">
        <v>0</v>
      </c>
      <c r="H275" s="18">
        <v>2</v>
      </c>
      <c r="I275" s="18">
        <v>0</v>
      </c>
      <c r="J275" s="18">
        <v>2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v>0</v>
      </c>
      <c r="S275" s="20">
        <v>0</v>
      </c>
      <c r="T275" s="18">
        <v>0</v>
      </c>
      <c r="U275" s="18">
        <v>0</v>
      </c>
      <c r="V275" s="18">
        <v>0</v>
      </c>
      <c r="W275" s="22">
        <v>0</v>
      </c>
    </row>
    <row r="276" spans="1:23" x14ac:dyDescent="0.3">
      <c r="A276" t="s">
        <v>2979</v>
      </c>
      <c r="B276" s="18">
        <v>8</v>
      </c>
      <c r="C276" s="18">
        <v>3</v>
      </c>
      <c r="D276" s="18">
        <v>0</v>
      </c>
      <c r="E276" s="18">
        <v>0</v>
      </c>
      <c r="F276" s="18">
        <v>0</v>
      </c>
      <c r="G276" s="18">
        <v>0</v>
      </c>
      <c r="H276" s="18">
        <v>0</v>
      </c>
      <c r="I276" s="18">
        <v>0</v>
      </c>
      <c r="J276" s="18">
        <v>1</v>
      </c>
      <c r="K276" s="18">
        <v>0</v>
      </c>
      <c r="L276" s="18">
        <v>2</v>
      </c>
      <c r="M276" s="18">
        <v>2</v>
      </c>
      <c r="N276" s="18">
        <v>0</v>
      </c>
      <c r="O276" s="18">
        <v>0</v>
      </c>
      <c r="P276" s="18">
        <v>0</v>
      </c>
      <c r="Q276" s="18">
        <v>0</v>
      </c>
      <c r="R276" s="18">
        <v>0</v>
      </c>
      <c r="S276" s="20">
        <v>0</v>
      </c>
      <c r="T276" s="18">
        <v>0</v>
      </c>
      <c r="U276" s="18">
        <v>0</v>
      </c>
      <c r="V276" s="18">
        <v>0</v>
      </c>
      <c r="W276" s="22">
        <v>0</v>
      </c>
    </row>
    <row r="277" spans="1:23" x14ac:dyDescent="0.3">
      <c r="A277" t="s">
        <v>2988</v>
      </c>
      <c r="B277" s="18">
        <v>1</v>
      </c>
      <c r="C277" s="18">
        <v>0</v>
      </c>
      <c r="D277" s="18">
        <v>0</v>
      </c>
      <c r="E277" s="18">
        <v>0</v>
      </c>
      <c r="F277" s="18">
        <v>0</v>
      </c>
      <c r="G277" s="18">
        <v>0</v>
      </c>
      <c r="H277" s="18">
        <v>0</v>
      </c>
      <c r="I277" s="18">
        <v>0</v>
      </c>
      <c r="J277" s="18">
        <v>1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v>0</v>
      </c>
      <c r="S277" s="20">
        <v>0</v>
      </c>
      <c r="T277" s="18">
        <v>0</v>
      </c>
      <c r="U277" s="18">
        <v>0</v>
      </c>
      <c r="V277" s="18">
        <v>0</v>
      </c>
      <c r="W277" s="22">
        <v>0</v>
      </c>
    </row>
    <row r="278" spans="1:23" x14ac:dyDescent="0.3">
      <c r="A278" t="s">
        <v>2990</v>
      </c>
      <c r="B278" s="18">
        <v>3</v>
      </c>
      <c r="C278" s="18">
        <v>1</v>
      </c>
      <c r="D278" s="18">
        <v>0</v>
      </c>
      <c r="E278" s="18">
        <v>0</v>
      </c>
      <c r="F278" s="18">
        <v>0</v>
      </c>
      <c r="G278" s="18">
        <v>0</v>
      </c>
      <c r="H278" s="18">
        <v>0</v>
      </c>
      <c r="I278" s="18">
        <v>0</v>
      </c>
      <c r="J278" s="18">
        <v>1</v>
      </c>
      <c r="K278" s="18">
        <v>1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0</v>
      </c>
      <c r="S278" s="20">
        <v>0</v>
      </c>
      <c r="T278" s="18">
        <v>0</v>
      </c>
      <c r="U278" s="18">
        <v>0</v>
      </c>
      <c r="V278" s="18">
        <v>0</v>
      </c>
      <c r="W278" s="22">
        <v>0</v>
      </c>
    </row>
    <row r="279" spans="1:23" x14ac:dyDescent="0.3">
      <c r="A279" t="s">
        <v>2991</v>
      </c>
      <c r="B279" s="18">
        <v>6</v>
      </c>
      <c r="C279" s="18">
        <v>0</v>
      </c>
      <c r="D279" s="18">
        <v>0</v>
      </c>
      <c r="E279" s="18">
        <v>0</v>
      </c>
      <c r="F279" s="18">
        <v>1</v>
      </c>
      <c r="G279" s="18">
        <v>0</v>
      </c>
      <c r="H279" s="18">
        <v>2</v>
      </c>
      <c r="I279" s="18">
        <v>1</v>
      </c>
      <c r="J279" s="18">
        <v>1</v>
      </c>
      <c r="K279" s="18">
        <v>0</v>
      </c>
      <c r="L279" s="18">
        <v>0</v>
      </c>
      <c r="M279" s="18">
        <v>1</v>
      </c>
      <c r="N279" s="18">
        <v>0</v>
      </c>
      <c r="O279" s="18">
        <v>0</v>
      </c>
      <c r="P279" s="18">
        <v>0</v>
      </c>
      <c r="Q279" s="18">
        <v>0</v>
      </c>
      <c r="R279" s="18">
        <v>0</v>
      </c>
      <c r="S279" s="20">
        <v>0</v>
      </c>
      <c r="T279" s="18">
        <v>0</v>
      </c>
      <c r="U279" s="18">
        <v>0</v>
      </c>
      <c r="V279" s="18">
        <v>0</v>
      </c>
      <c r="W279" s="22">
        <v>0</v>
      </c>
    </row>
    <row r="280" spans="1:23" x14ac:dyDescent="0.3">
      <c r="A280" t="s">
        <v>2997</v>
      </c>
      <c r="B280" s="18">
        <v>3</v>
      </c>
      <c r="C280" s="18">
        <v>0</v>
      </c>
      <c r="D280" s="18">
        <v>0</v>
      </c>
      <c r="E280" s="18">
        <v>0</v>
      </c>
      <c r="F280" s="18">
        <v>0</v>
      </c>
      <c r="G280" s="18">
        <v>0</v>
      </c>
      <c r="H280" s="18">
        <v>0</v>
      </c>
      <c r="I280" s="18">
        <v>0</v>
      </c>
      <c r="J280" s="18">
        <v>1</v>
      </c>
      <c r="K280" s="18">
        <v>1</v>
      </c>
      <c r="L280" s="18">
        <v>0</v>
      </c>
      <c r="M280" s="18">
        <v>0</v>
      </c>
      <c r="N280" s="18">
        <v>1</v>
      </c>
      <c r="O280" s="18">
        <v>0</v>
      </c>
      <c r="P280" s="18">
        <v>0</v>
      </c>
      <c r="Q280" s="18">
        <v>0</v>
      </c>
      <c r="R280" s="18">
        <v>0</v>
      </c>
      <c r="S280" s="20">
        <v>0</v>
      </c>
      <c r="T280" s="18">
        <v>0</v>
      </c>
      <c r="U280" s="18">
        <v>0</v>
      </c>
      <c r="V280" s="18">
        <v>0</v>
      </c>
      <c r="W280" s="22">
        <v>0</v>
      </c>
    </row>
    <row r="281" spans="1:23" x14ac:dyDescent="0.3">
      <c r="A281" t="s">
        <v>2998</v>
      </c>
      <c r="B281" s="18">
        <v>2</v>
      </c>
      <c r="C281" s="18">
        <v>1</v>
      </c>
      <c r="D281" s="18">
        <v>0</v>
      </c>
      <c r="E281" s="18">
        <v>0</v>
      </c>
      <c r="F281" s="18"/>
      <c r="G281" s="18">
        <v>0</v>
      </c>
      <c r="H281" s="18">
        <v>0</v>
      </c>
      <c r="I281" s="18">
        <v>0</v>
      </c>
      <c r="J281" s="18">
        <v>1</v>
      </c>
      <c r="K281" s="18">
        <v>0</v>
      </c>
      <c r="L281" s="18">
        <v>0</v>
      </c>
      <c r="M281" s="18">
        <v>0</v>
      </c>
      <c r="N281" s="18">
        <v>0</v>
      </c>
      <c r="O281" s="18">
        <v>0</v>
      </c>
      <c r="P281" s="18">
        <v>0</v>
      </c>
      <c r="Q281" s="18">
        <v>0</v>
      </c>
      <c r="R281" s="18">
        <v>0</v>
      </c>
      <c r="S281" s="20">
        <v>0</v>
      </c>
      <c r="T281" s="18">
        <v>0</v>
      </c>
      <c r="U281" s="18">
        <v>0</v>
      </c>
      <c r="V281" s="18">
        <v>0</v>
      </c>
      <c r="W281" s="22">
        <v>0</v>
      </c>
    </row>
    <row r="282" spans="1:23" x14ac:dyDescent="0.3">
      <c r="A282" t="s">
        <v>3001</v>
      </c>
      <c r="B282" s="18">
        <v>5</v>
      </c>
      <c r="C282" s="18">
        <v>1</v>
      </c>
      <c r="D282" s="18">
        <v>0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1</v>
      </c>
      <c r="L282" s="18">
        <v>1</v>
      </c>
      <c r="M282" s="18">
        <v>1</v>
      </c>
      <c r="N282" s="18">
        <v>0</v>
      </c>
      <c r="O282" s="18">
        <v>0</v>
      </c>
      <c r="P282" s="18">
        <v>0</v>
      </c>
      <c r="Q282" s="18">
        <v>1</v>
      </c>
      <c r="R282" s="18">
        <v>0</v>
      </c>
      <c r="S282" s="20">
        <v>0</v>
      </c>
      <c r="T282" s="18">
        <v>0</v>
      </c>
      <c r="U282" s="18">
        <v>0</v>
      </c>
      <c r="V282" s="18">
        <v>0</v>
      </c>
      <c r="W282" s="22">
        <v>0</v>
      </c>
    </row>
    <row r="283" spans="1:23" x14ac:dyDescent="0.3">
      <c r="A283" t="s">
        <v>3006</v>
      </c>
      <c r="B283" s="18">
        <v>11</v>
      </c>
      <c r="C283" s="18">
        <v>7</v>
      </c>
      <c r="D283" s="18">
        <v>0</v>
      </c>
      <c r="E283" s="18">
        <v>0</v>
      </c>
      <c r="F283" s="18">
        <v>0</v>
      </c>
      <c r="G283" s="18">
        <v>0</v>
      </c>
      <c r="H283" s="18">
        <v>0</v>
      </c>
      <c r="I283" s="18">
        <v>0</v>
      </c>
      <c r="J283" s="18">
        <v>2</v>
      </c>
      <c r="K283" s="18">
        <v>0</v>
      </c>
      <c r="L283" s="18">
        <v>1</v>
      </c>
      <c r="M283" s="18">
        <v>0</v>
      </c>
      <c r="N283" s="18">
        <v>1</v>
      </c>
      <c r="O283" s="18">
        <v>0</v>
      </c>
      <c r="P283" s="18">
        <v>0</v>
      </c>
      <c r="Q283" s="18">
        <v>0</v>
      </c>
      <c r="R283" s="18">
        <v>0</v>
      </c>
      <c r="S283" s="20">
        <v>0</v>
      </c>
      <c r="T283" s="18">
        <v>0</v>
      </c>
      <c r="U283" s="18">
        <v>0</v>
      </c>
      <c r="V283" s="18">
        <v>0</v>
      </c>
      <c r="W283" s="22">
        <v>0</v>
      </c>
    </row>
    <row r="284" spans="1:23" x14ac:dyDescent="0.3">
      <c r="A284" t="s">
        <v>3009</v>
      </c>
      <c r="B284" s="18">
        <v>6</v>
      </c>
      <c r="C284" s="18">
        <v>3</v>
      </c>
      <c r="D284" s="18">
        <v>0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1</v>
      </c>
      <c r="K284" s="18">
        <v>0</v>
      </c>
      <c r="L284" s="18">
        <v>0</v>
      </c>
      <c r="M284" s="18">
        <v>1</v>
      </c>
      <c r="N284" s="18">
        <v>0</v>
      </c>
      <c r="O284" s="18">
        <v>0</v>
      </c>
      <c r="P284" s="18">
        <v>0</v>
      </c>
      <c r="Q284" s="18">
        <v>1</v>
      </c>
      <c r="R284" s="18">
        <v>0</v>
      </c>
      <c r="S284" s="20">
        <v>0</v>
      </c>
      <c r="T284" s="18">
        <v>0</v>
      </c>
      <c r="U284" s="18">
        <v>0</v>
      </c>
      <c r="V284" s="18">
        <v>0</v>
      </c>
      <c r="W284" s="22">
        <v>0</v>
      </c>
    </row>
    <row r="285" spans="1:23" x14ac:dyDescent="0.3">
      <c r="A285" t="s">
        <v>3012</v>
      </c>
      <c r="B285" s="18">
        <v>7</v>
      </c>
      <c r="C285" s="18">
        <v>1</v>
      </c>
      <c r="D285" s="18">
        <v>0</v>
      </c>
      <c r="E285" s="18">
        <v>1</v>
      </c>
      <c r="F285" s="18">
        <v>0</v>
      </c>
      <c r="G285" s="18">
        <v>0</v>
      </c>
      <c r="H285" s="18">
        <v>0</v>
      </c>
      <c r="I285" s="18">
        <v>0</v>
      </c>
      <c r="J285" s="18">
        <v>4</v>
      </c>
      <c r="K285" s="18">
        <v>0</v>
      </c>
      <c r="L285" s="18">
        <v>1</v>
      </c>
      <c r="M285" s="18">
        <v>0</v>
      </c>
      <c r="N285" s="18">
        <v>0</v>
      </c>
      <c r="O285" s="18">
        <v>0</v>
      </c>
      <c r="P285" s="18">
        <v>0</v>
      </c>
      <c r="Q285" s="18">
        <v>0</v>
      </c>
      <c r="R285" s="18">
        <v>0</v>
      </c>
      <c r="S285" s="20">
        <v>0</v>
      </c>
      <c r="T285" s="18">
        <v>0</v>
      </c>
      <c r="U285" s="18">
        <v>0</v>
      </c>
      <c r="V285" s="18">
        <v>0</v>
      </c>
      <c r="W285" s="22">
        <v>0</v>
      </c>
    </row>
    <row r="286" spans="1:23" x14ac:dyDescent="0.3">
      <c r="A286" t="s">
        <v>3015</v>
      </c>
      <c r="B286" s="18">
        <v>12</v>
      </c>
      <c r="C286" s="18">
        <v>7</v>
      </c>
      <c r="D286" s="18">
        <v>0</v>
      </c>
      <c r="E286" s="18">
        <v>0</v>
      </c>
      <c r="F286" s="18">
        <v>0</v>
      </c>
      <c r="G286" s="18">
        <v>0</v>
      </c>
      <c r="H286" s="18">
        <v>0</v>
      </c>
      <c r="I286" s="18">
        <v>0</v>
      </c>
      <c r="J286" s="18">
        <v>1</v>
      </c>
      <c r="K286" s="18">
        <v>0</v>
      </c>
      <c r="L286" s="18">
        <v>0</v>
      </c>
      <c r="M286" s="18">
        <v>2</v>
      </c>
      <c r="N286" s="18">
        <v>1</v>
      </c>
      <c r="O286" s="18">
        <v>0</v>
      </c>
      <c r="P286" s="18">
        <v>0</v>
      </c>
      <c r="Q286" s="18">
        <v>0</v>
      </c>
      <c r="R286" s="18">
        <v>0</v>
      </c>
      <c r="S286" s="20">
        <v>0</v>
      </c>
      <c r="T286" s="18">
        <v>0</v>
      </c>
      <c r="U286" s="18">
        <v>1</v>
      </c>
      <c r="V286" s="18">
        <v>0</v>
      </c>
      <c r="W286" s="22">
        <v>0</v>
      </c>
    </row>
    <row r="287" spans="1:23" x14ac:dyDescent="0.3">
      <c r="A287" t="s">
        <v>3026</v>
      </c>
      <c r="B287" s="18">
        <v>9</v>
      </c>
      <c r="C287" s="18">
        <v>4</v>
      </c>
      <c r="D287" s="18">
        <v>0</v>
      </c>
      <c r="E287" s="18">
        <v>0</v>
      </c>
      <c r="F287" s="18">
        <v>1</v>
      </c>
      <c r="G287" s="18">
        <v>0</v>
      </c>
      <c r="H287" s="18">
        <v>0</v>
      </c>
      <c r="I287" s="18">
        <v>0</v>
      </c>
      <c r="J287" s="18">
        <v>3</v>
      </c>
      <c r="K287" s="18">
        <v>1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v>0</v>
      </c>
      <c r="S287" s="20">
        <v>0</v>
      </c>
      <c r="T287" s="18">
        <v>0</v>
      </c>
      <c r="U287" s="18">
        <v>0</v>
      </c>
      <c r="V287" s="18">
        <v>0</v>
      </c>
      <c r="W287" s="22">
        <v>0</v>
      </c>
    </row>
    <row r="288" spans="1:23" x14ac:dyDescent="0.3">
      <c r="A288" t="s">
        <v>3031</v>
      </c>
      <c r="B288" s="18">
        <v>12</v>
      </c>
      <c r="C288" s="18">
        <v>4</v>
      </c>
      <c r="D288" s="18">
        <v>2</v>
      </c>
      <c r="E288" s="18">
        <v>0</v>
      </c>
      <c r="F288" s="18">
        <v>1</v>
      </c>
      <c r="G288" s="18">
        <v>0</v>
      </c>
      <c r="H288" s="18">
        <v>0</v>
      </c>
      <c r="I288" s="18">
        <v>1</v>
      </c>
      <c r="J288" s="18">
        <v>1</v>
      </c>
      <c r="K288" s="18">
        <v>0</v>
      </c>
      <c r="L288" s="18">
        <v>2</v>
      </c>
      <c r="M288" s="18">
        <v>1</v>
      </c>
      <c r="N288" s="18">
        <v>0</v>
      </c>
      <c r="O288" s="18">
        <v>0</v>
      </c>
      <c r="P288" s="18">
        <v>0</v>
      </c>
      <c r="Q288" s="18">
        <v>0</v>
      </c>
      <c r="R288" s="18">
        <v>0</v>
      </c>
      <c r="S288" s="20">
        <v>0</v>
      </c>
      <c r="T288" s="18">
        <v>0</v>
      </c>
      <c r="U288" s="18">
        <v>0</v>
      </c>
      <c r="V288" s="18">
        <v>0</v>
      </c>
      <c r="W288" s="22">
        <v>0</v>
      </c>
    </row>
    <row r="289" spans="1:23" x14ac:dyDescent="0.3">
      <c r="A289" t="s">
        <v>3039</v>
      </c>
      <c r="B289" s="18">
        <v>8</v>
      </c>
      <c r="C289" s="18">
        <v>4</v>
      </c>
      <c r="D289" s="18">
        <v>0</v>
      </c>
      <c r="E289" s="18">
        <v>0</v>
      </c>
      <c r="F289" s="18">
        <v>0</v>
      </c>
      <c r="G289" s="18">
        <v>0</v>
      </c>
      <c r="H289" s="18">
        <v>1</v>
      </c>
      <c r="I289" s="18">
        <v>0</v>
      </c>
      <c r="J289" s="18">
        <v>2</v>
      </c>
      <c r="K289" s="18">
        <v>1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v>0</v>
      </c>
      <c r="S289" s="20">
        <v>0</v>
      </c>
      <c r="T289" s="18">
        <v>0</v>
      </c>
      <c r="U289" s="18">
        <v>0</v>
      </c>
      <c r="V289" s="18">
        <v>0</v>
      </c>
      <c r="W289" s="22">
        <v>0</v>
      </c>
    </row>
    <row r="290" spans="1:23" x14ac:dyDescent="0.3">
      <c r="A290" t="s">
        <v>3043</v>
      </c>
      <c r="B290" s="18">
        <v>9</v>
      </c>
      <c r="C290" s="18">
        <v>4</v>
      </c>
      <c r="D290" s="18">
        <v>0</v>
      </c>
      <c r="E290" s="18">
        <v>0</v>
      </c>
      <c r="F290" s="18">
        <v>0</v>
      </c>
      <c r="G290" s="18">
        <v>0</v>
      </c>
      <c r="H290" s="18">
        <v>0</v>
      </c>
      <c r="I290" s="18">
        <v>0</v>
      </c>
      <c r="J290" s="18">
        <v>2</v>
      </c>
      <c r="K290" s="18">
        <v>0</v>
      </c>
      <c r="L290" s="18">
        <v>0</v>
      </c>
      <c r="M290" s="18">
        <v>0</v>
      </c>
      <c r="N290" s="18">
        <v>0</v>
      </c>
      <c r="O290" s="18">
        <v>2</v>
      </c>
      <c r="P290" s="18">
        <v>0</v>
      </c>
      <c r="Q290" s="18">
        <v>0</v>
      </c>
      <c r="R290" s="18">
        <v>0</v>
      </c>
      <c r="S290" s="20">
        <v>0</v>
      </c>
      <c r="T290" s="18">
        <v>1</v>
      </c>
      <c r="U290" s="18">
        <v>0</v>
      </c>
      <c r="V290" s="18">
        <v>0</v>
      </c>
      <c r="W290" s="22">
        <v>0</v>
      </c>
    </row>
    <row r="291" spans="1:23" x14ac:dyDescent="0.3">
      <c r="A291" t="s">
        <v>3053</v>
      </c>
      <c r="B291" s="18">
        <v>10</v>
      </c>
      <c r="C291" s="18">
        <v>2</v>
      </c>
      <c r="D291" s="18">
        <v>0</v>
      </c>
      <c r="E291" s="18">
        <v>1</v>
      </c>
      <c r="F291" s="18">
        <v>0</v>
      </c>
      <c r="G291" s="18">
        <v>0</v>
      </c>
      <c r="H291" s="18">
        <v>0</v>
      </c>
      <c r="I291" s="18">
        <v>0</v>
      </c>
      <c r="J291" s="18">
        <v>1</v>
      </c>
      <c r="K291" s="18">
        <v>3</v>
      </c>
      <c r="L291" s="18">
        <v>0</v>
      </c>
      <c r="M291" s="18">
        <v>0</v>
      </c>
      <c r="N291" s="18">
        <v>1</v>
      </c>
      <c r="O291" s="18">
        <v>0</v>
      </c>
      <c r="P291" s="18">
        <v>2</v>
      </c>
      <c r="Q291" s="18">
        <v>0</v>
      </c>
      <c r="R291" s="18">
        <v>0</v>
      </c>
      <c r="S291" s="20">
        <v>0</v>
      </c>
      <c r="T291" s="18">
        <v>0</v>
      </c>
      <c r="U291" s="18">
        <v>0</v>
      </c>
      <c r="V291" s="18">
        <v>0</v>
      </c>
      <c r="W291" s="22">
        <v>0</v>
      </c>
    </row>
    <row r="292" spans="1:23" x14ac:dyDescent="0.3">
      <c r="A292" t="s">
        <v>3060</v>
      </c>
      <c r="B292" s="18">
        <v>10</v>
      </c>
      <c r="C292" s="18">
        <v>4</v>
      </c>
      <c r="D292" s="18">
        <v>0</v>
      </c>
      <c r="E292" s="18">
        <v>0</v>
      </c>
      <c r="F292" s="18">
        <v>1</v>
      </c>
      <c r="G292" s="18">
        <v>0</v>
      </c>
      <c r="H292" s="18">
        <v>0</v>
      </c>
      <c r="I292" s="18">
        <v>0</v>
      </c>
      <c r="J292" s="18">
        <v>2</v>
      </c>
      <c r="K292" s="18">
        <v>0</v>
      </c>
      <c r="L292" s="18">
        <v>0</v>
      </c>
      <c r="M292" s="18">
        <v>0</v>
      </c>
      <c r="N292" s="18">
        <v>0</v>
      </c>
      <c r="O292" s="18">
        <v>0</v>
      </c>
      <c r="P292" s="18">
        <v>1</v>
      </c>
      <c r="Q292" s="18">
        <v>1</v>
      </c>
      <c r="R292" s="18">
        <v>0</v>
      </c>
      <c r="S292" s="20">
        <v>0</v>
      </c>
      <c r="T292" s="18">
        <v>0</v>
      </c>
      <c r="U292" s="18">
        <v>1</v>
      </c>
      <c r="V292" s="18">
        <v>0</v>
      </c>
      <c r="W292" s="22">
        <v>0</v>
      </c>
    </row>
    <row r="293" spans="1:23" x14ac:dyDescent="0.3">
      <c r="A293" t="s">
        <v>3068</v>
      </c>
      <c r="B293" s="18">
        <v>3</v>
      </c>
      <c r="C293" s="18">
        <v>0</v>
      </c>
      <c r="D293" s="18">
        <v>0</v>
      </c>
      <c r="E293" s="18">
        <v>0</v>
      </c>
      <c r="F293" s="18">
        <v>1</v>
      </c>
      <c r="G293" s="18">
        <v>0</v>
      </c>
      <c r="H293" s="18">
        <v>0</v>
      </c>
      <c r="I293" s="18">
        <v>0</v>
      </c>
      <c r="J293" s="18">
        <v>1</v>
      </c>
      <c r="K293" s="18">
        <v>0</v>
      </c>
      <c r="L293" s="18">
        <v>0</v>
      </c>
      <c r="M293" s="18">
        <v>1</v>
      </c>
      <c r="N293" s="18">
        <v>0</v>
      </c>
      <c r="O293" s="18">
        <v>0</v>
      </c>
      <c r="P293" s="18">
        <v>0</v>
      </c>
      <c r="Q293" s="18">
        <v>0</v>
      </c>
      <c r="R293" s="18">
        <v>0</v>
      </c>
      <c r="S293" s="20">
        <v>0</v>
      </c>
      <c r="T293" s="18">
        <v>0</v>
      </c>
      <c r="U293" s="18">
        <v>0</v>
      </c>
      <c r="V293" s="18">
        <v>0</v>
      </c>
      <c r="W293" s="22">
        <v>0</v>
      </c>
    </row>
    <row r="294" spans="1:23" x14ac:dyDescent="0.3">
      <c r="A294" s="8" t="s">
        <v>3072</v>
      </c>
      <c r="B294" s="18">
        <v>10</v>
      </c>
      <c r="C294" s="18">
        <v>5</v>
      </c>
      <c r="D294" s="18">
        <v>0</v>
      </c>
      <c r="E294" s="18">
        <v>0</v>
      </c>
      <c r="F294" s="18">
        <v>0</v>
      </c>
      <c r="G294" s="18">
        <v>1</v>
      </c>
      <c r="H294" s="18">
        <v>0</v>
      </c>
      <c r="I294" s="18">
        <v>0</v>
      </c>
      <c r="J294" s="18">
        <v>1</v>
      </c>
      <c r="K294" s="18">
        <v>1</v>
      </c>
      <c r="L294" s="18">
        <v>0</v>
      </c>
      <c r="M294" s="18">
        <v>1</v>
      </c>
      <c r="N294" s="18">
        <v>0</v>
      </c>
      <c r="O294" s="18">
        <v>0</v>
      </c>
      <c r="P294" s="18">
        <v>0</v>
      </c>
      <c r="Q294" s="18">
        <v>0</v>
      </c>
      <c r="R294" s="18">
        <v>0</v>
      </c>
      <c r="S294" s="20">
        <v>0</v>
      </c>
      <c r="T294" s="18">
        <v>0</v>
      </c>
      <c r="U294" s="18">
        <v>1</v>
      </c>
      <c r="V294" s="18">
        <v>0</v>
      </c>
      <c r="W294" s="22">
        <v>0</v>
      </c>
    </row>
    <row r="295" spans="1:23" x14ac:dyDescent="0.3">
      <c r="A295" t="s">
        <v>3080</v>
      </c>
      <c r="B295" s="18">
        <v>2</v>
      </c>
      <c r="C295" s="18">
        <v>2</v>
      </c>
      <c r="D295" s="18">
        <v>0</v>
      </c>
      <c r="E295" s="18">
        <v>0</v>
      </c>
      <c r="F295" s="18">
        <v>0</v>
      </c>
      <c r="G295" s="18">
        <v>0</v>
      </c>
      <c r="H295" s="18">
        <v>0</v>
      </c>
      <c r="I295" s="18">
        <v>0</v>
      </c>
      <c r="J295" s="18">
        <v>0</v>
      </c>
      <c r="K295" s="18">
        <v>0</v>
      </c>
      <c r="L295" s="18">
        <v>0</v>
      </c>
      <c r="M295" s="18">
        <v>0</v>
      </c>
      <c r="N295" s="18">
        <v>0</v>
      </c>
      <c r="O295" s="18">
        <v>0</v>
      </c>
      <c r="P295" s="18">
        <v>0</v>
      </c>
      <c r="Q295" s="18">
        <v>0</v>
      </c>
      <c r="R295" s="18">
        <v>0</v>
      </c>
      <c r="S295" s="20">
        <v>0</v>
      </c>
      <c r="T295" s="18">
        <v>0</v>
      </c>
      <c r="U295" s="18">
        <v>0</v>
      </c>
      <c r="V295" s="18">
        <v>0</v>
      </c>
      <c r="W295" s="22">
        <v>0</v>
      </c>
    </row>
    <row r="296" spans="1:23" x14ac:dyDescent="0.3">
      <c r="A296" t="s">
        <v>3083</v>
      </c>
      <c r="B296" s="18">
        <v>6</v>
      </c>
      <c r="C296" s="18">
        <v>0</v>
      </c>
      <c r="D296" s="18">
        <v>0</v>
      </c>
      <c r="E296" s="18">
        <v>1</v>
      </c>
      <c r="F296" s="18">
        <v>0</v>
      </c>
      <c r="G296" s="18">
        <v>0</v>
      </c>
      <c r="H296" s="18">
        <v>0</v>
      </c>
      <c r="I296" s="18">
        <v>0</v>
      </c>
      <c r="J296" s="18">
        <v>2</v>
      </c>
      <c r="K296" s="18">
        <v>0</v>
      </c>
      <c r="L296" s="18">
        <v>0</v>
      </c>
      <c r="M296" s="18">
        <v>1</v>
      </c>
      <c r="N296" s="18">
        <v>0</v>
      </c>
      <c r="O296" s="18">
        <v>0</v>
      </c>
      <c r="P296" s="18">
        <v>0</v>
      </c>
      <c r="Q296" s="18">
        <v>2</v>
      </c>
      <c r="R296" s="18">
        <v>0</v>
      </c>
      <c r="S296" s="20">
        <v>0</v>
      </c>
      <c r="T296" s="18">
        <v>0</v>
      </c>
      <c r="U296" s="18">
        <v>0</v>
      </c>
      <c r="V296" s="18">
        <v>0</v>
      </c>
      <c r="W296" s="22">
        <v>0</v>
      </c>
    </row>
    <row r="297" spans="1:23" x14ac:dyDescent="0.3">
      <c r="A297" t="s">
        <v>3086</v>
      </c>
      <c r="B297" s="18">
        <v>3</v>
      </c>
      <c r="C297" s="18">
        <v>1</v>
      </c>
      <c r="D297" s="18">
        <v>1</v>
      </c>
      <c r="E297" s="18">
        <v>0</v>
      </c>
      <c r="F297" s="18">
        <v>1</v>
      </c>
      <c r="G297" s="18">
        <v>0</v>
      </c>
      <c r="H297" s="18">
        <v>0</v>
      </c>
      <c r="I297" s="18">
        <v>0</v>
      </c>
      <c r="J297" s="18">
        <v>0</v>
      </c>
      <c r="K297" s="18">
        <v>0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  <c r="Q297" s="18">
        <v>0</v>
      </c>
      <c r="R297" s="18">
        <v>0</v>
      </c>
      <c r="S297" s="20">
        <v>0</v>
      </c>
      <c r="T297" s="18">
        <v>0</v>
      </c>
      <c r="U297" s="18">
        <v>0</v>
      </c>
      <c r="V297" s="18">
        <v>0</v>
      </c>
      <c r="W297" s="22">
        <v>0</v>
      </c>
    </row>
    <row r="298" spans="1:23" x14ac:dyDescent="0.3">
      <c r="A298" t="s">
        <v>3090</v>
      </c>
      <c r="B298" s="18">
        <v>1</v>
      </c>
      <c r="C298" s="18">
        <v>0</v>
      </c>
      <c r="D298" s="18">
        <v>0</v>
      </c>
      <c r="E298" s="18">
        <v>0</v>
      </c>
      <c r="F298" s="18">
        <v>0</v>
      </c>
      <c r="G298" s="18">
        <v>0</v>
      </c>
      <c r="H298" s="18">
        <v>0</v>
      </c>
      <c r="I298" s="18">
        <v>0</v>
      </c>
      <c r="J298" s="18">
        <v>0</v>
      </c>
      <c r="K298" s="18">
        <v>1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  <c r="Q298" s="18">
        <v>0</v>
      </c>
      <c r="R298" s="18">
        <v>0</v>
      </c>
      <c r="S298" s="20">
        <v>0</v>
      </c>
      <c r="T298" s="18">
        <v>0</v>
      </c>
      <c r="U298" s="18">
        <v>0</v>
      </c>
      <c r="V298" s="18">
        <v>0</v>
      </c>
      <c r="W298" s="22">
        <v>0</v>
      </c>
    </row>
    <row r="299" spans="1:23" x14ac:dyDescent="0.3">
      <c r="A299" t="s">
        <v>3092</v>
      </c>
      <c r="B299" s="18">
        <v>6</v>
      </c>
      <c r="C299" s="18">
        <v>4</v>
      </c>
      <c r="D299" s="18">
        <v>0</v>
      </c>
      <c r="E299" s="18">
        <v>0</v>
      </c>
      <c r="F299" s="18">
        <v>0</v>
      </c>
      <c r="G299" s="18">
        <v>0</v>
      </c>
      <c r="H299" s="18">
        <v>0</v>
      </c>
      <c r="I299" s="18">
        <v>0</v>
      </c>
      <c r="J299" s="18">
        <v>1</v>
      </c>
      <c r="K299" s="18">
        <v>1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  <c r="Q299" s="18">
        <v>0</v>
      </c>
      <c r="R299" s="18">
        <v>0</v>
      </c>
      <c r="S299" s="20">
        <v>0</v>
      </c>
      <c r="T299" s="18">
        <v>0</v>
      </c>
      <c r="U299" s="18">
        <v>0</v>
      </c>
      <c r="V299" s="18">
        <v>0</v>
      </c>
      <c r="W299" s="22">
        <v>0</v>
      </c>
    </row>
    <row r="300" spans="1:23" x14ac:dyDescent="0.3">
      <c r="A300" t="s">
        <v>3096</v>
      </c>
      <c r="B300" s="18">
        <v>5</v>
      </c>
      <c r="C300" s="18">
        <v>2</v>
      </c>
      <c r="D300" s="18">
        <v>0</v>
      </c>
      <c r="E300" s="18">
        <v>0</v>
      </c>
      <c r="F300" s="18">
        <v>0</v>
      </c>
      <c r="G300" s="18">
        <v>1</v>
      </c>
      <c r="H300" s="18">
        <v>0</v>
      </c>
      <c r="I300" s="18">
        <v>0</v>
      </c>
      <c r="J300" s="18">
        <v>0</v>
      </c>
      <c r="K300" s="18">
        <v>1</v>
      </c>
      <c r="L300" s="18">
        <v>0</v>
      </c>
      <c r="M300" s="18">
        <v>1</v>
      </c>
      <c r="N300" s="18">
        <v>0</v>
      </c>
      <c r="O300" s="18">
        <v>0</v>
      </c>
      <c r="P300" s="18">
        <v>0</v>
      </c>
      <c r="Q300" s="18">
        <v>0</v>
      </c>
      <c r="R300" s="18">
        <v>0</v>
      </c>
      <c r="S300" s="20">
        <v>0</v>
      </c>
      <c r="T300" s="18">
        <v>0</v>
      </c>
      <c r="U300" s="18">
        <v>0</v>
      </c>
      <c r="V300" s="18">
        <v>0</v>
      </c>
      <c r="W300" s="22">
        <v>0</v>
      </c>
    </row>
    <row r="301" spans="1:23" x14ac:dyDescent="0.3">
      <c r="A301" t="s">
        <v>3099</v>
      </c>
      <c r="B301" s="18">
        <v>3</v>
      </c>
      <c r="C301" s="18">
        <v>0</v>
      </c>
      <c r="D301" s="18">
        <v>0</v>
      </c>
      <c r="E301" s="18">
        <v>0</v>
      </c>
      <c r="F301" s="18">
        <v>1</v>
      </c>
      <c r="G301" s="18">
        <v>0</v>
      </c>
      <c r="H301" s="18">
        <v>0</v>
      </c>
      <c r="I301" s="18">
        <v>0</v>
      </c>
      <c r="J301" s="18">
        <v>0</v>
      </c>
      <c r="K301" s="18">
        <v>1</v>
      </c>
      <c r="L301" s="18">
        <v>0</v>
      </c>
      <c r="M301" s="18">
        <v>1</v>
      </c>
      <c r="N301" s="18">
        <v>0</v>
      </c>
      <c r="O301" s="18">
        <v>0</v>
      </c>
      <c r="P301" s="18">
        <v>0</v>
      </c>
      <c r="Q301" s="18">
        <v>0</v>
      </c>
      <c r="R301" s="18">
        <v>0</v>
      </c>
      <c r="S301" s="20">
        <v>0</v>
      </c>
      <c r="T301" s="18">
        <v>0</v>
      </c>
      <c r="U301" s="18">
        <v>0</v>
      </c>
      <c r="V301" s="18">
        <v>0</v>
      </c>
      <c r="W301" s="22">
        <v>0</v>
      </c>
    </row>
    <row r="302" spans="1:23" x14ac:dyDescent="0.3">
      <c r="A302" t="s">
        <v>3103</v>
      </c>
      <c r="B302" s="18">
        <v>5</v>
      </c>
      <c r="C302" s="18">
        <v>2</v>
      </c>
      <c r="D302" s="18">
        <v>0</v>
      </c>
      <c r="E302" s="18">
        <v>0</v>
      </c>
      <c r="F302" s="18">
        <v>0</v>
      </c>
      <c r="G302" s="18">
        <v>0</v>
      </c>
      <c r="H302" s="18">
        <v>0</v>
      </c>
      <c r="I302" s="18">
        <v>1</v>
      </c>
      <c r="J302" s="18">
        <v>2</v>
      </c>
      <c r="K302" s="18">
        <v>0</v>
      </c>
      <c r="L302" s="18">
        <v>0</v>
      </c>
      <c r="M302" s="18">
        <v>0</v>
      </c>
      <c r="N302" s="18">
        <v>0</v>
      </c>
      <c r="O302" s="18">
        <v>0</v>
      </c>
      <c r="P302" s="18">
        <v>0</v>
      </c>
      <c r="Q302" s="18">
        <v>0</v>
      </c>
      <c r="R302" s="18">
        <v>0</v>
      </c>
      <c r="S302" s="20">
        <v>0</v>
      </c>
      <c r="T302" s="18">
        <v>0</v>
      </c>
      <c r="U302" s="18">
        <v>0</v>
      </c>
      <c r="V302" s="18">
        <v>0</v>
      </c>
      <c r="W302" s="22">
        <v>0</v>
      </c>
    </row>
    <row r="303" spans="1:23" x14ac:dyDescent="0.3">
      <c r="A303" t="s">
        <v>3109</v>
      </c>
      <c r="B303" s="18">
        <v>5</v>
      </c>
      <c r="C303" s="18">
        <v>0</v>
      </c>
      <c r="D303" s="18">
        <v>0</v>
      </c>
      <c r="E303" s="18">
        <v>0</v>
      </c>
      <c r="F303" s="18">
        <v>0</v>
      </c>
      <c r="G303" s="18">
        <v>0</v>
      </c>
      <c r="H303" s="18">
        <v>0</v>
      </c>
      <c r="I303" s="18">
        <v>0</v>
      </c>
      <c r="J303" s="18">
        <v>1</v>
      </c>
      <c r="K303" s="18">
        <v>2</v>
      </c>
      <c r="L303" s="18">
        <v>1</v>
      </c>
      <c r="M303" s="18">
        <v>1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20">
        <v>0</v>
      </c>
      <c r="T303" s="18">
        <v>0</v>
      </c>
      <c r="U303" s="18">
        <v>0</v>
      </c>
      <c r="V303" s="18">
        <v>0</v>
      </c>
      <c r="W303" s="22">
        <v>0</v>
      </c>
    </row>
    <row r="304" spans="1:23" x14ac:dyDescent="0.3">
      <c r="A304" t="s">
        <v>3110</v>
      </c>
      <c r="B304" s="18">
        <v>4</v>
      </c>
      <c r="C304" s="18">
        <v>0</v>
      </c>
      <c r="D304" s="18">
        <v>0</v>
      </c>
      <c r="E304" s="18">
        <v>0</v>
      </c>
      <c r="F304" s="18">
        <v>1</v>
      </c>
      <c r="G304" s="18">
        <v>0</v>
      </c>
      <c r="H304" s="18">
        <v>0</v>
      </c>
      <c r="I304" s="18">
        <v>0</v>
      </c>
      <c r="J304" s="18">
        <v>2</v>
      </c>
      <c r="K304" s="18">
        <v>1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0</v>
      </c>
      <c r="S304" s="20">
        <v>0</v>
      </c>
      <c r="T304" s="18">
        <v>0</v>
      </c>
      <c r="U304" s="18">
        <v>0</v>
      </c>
      <c r="V304" s="18">
        <v>0</v>
      </c>
      <c r="W304" s="22">
        <v>0</v>
      </c>
    </row>
    <row r="305" spans="1:23" x14ac:dyDescent="0.3">
      <c r="A305" t="s">
        <v>3112</v>
      </c>
      <c r="B305" s="18">
        <v>8</v>
      </c>
      <c r="C305" s="18">
        <v>4</v>
      </c>
      <c r="D305" s="18">
        <v>0</v>
      </c>
      <c r="E305" s="18">
        <v>0</v>
      </c>
      <c r="F305" s="18">
        <v>1</v>
      </c>
      <c r="G305" s="18">
        <v>0</v>
      </c>
      <c r="H305" s="18">
        <v>0</v>
      </c>
      <c r="I305" s="18">
        <v>0</v>
      </c>
      <c r="J305" s="18">
        <v>1</v>
      </c>
      <c r="K305" s="18">
        <v>1</v>
      </c>
      <c r="L305" s="18">
        <v>0</v>
      </c>
      <c r="M305" s="18">
        <v>0</v>
      </c>
      <c r="N305" s="18">
        <v>0</v>
      </c>
      <c r="O305" s="18">
        <v>0</v>
      </c>
      <c r="P305" s="18">
        <v>0</v>
      </c>
      <c r="Q305" s="18">
        <v>1</v>
      </c>
      <c r="R305" s="18">
        <v>0</v>
      </c>
      <c r="S305" s="20">
        <v>0</v>
      </c>
      <c r="T305" s="18">
        <v>0</v>
      </c>
      <c r="U305" s="18">
        <v>0</v>
      </c>
      <c r="V305" s="18">
        <v>0</v>
      </c>
      <c r="W305" s="22">
        <v>0</v>
      </c>
    </row>
    <row r="306" spans="1:23" x14ac:dyDescent="0.3">
      <c r="A306" t="s">
        <v>3115</v>
      </c>
      <c r="B306" s="18">
        <v>6</v>
      </c>
      <c r="C306" s="18">
        <v>1</v>
      </c>
      <c r="D306" s="18">
        <v>0</v>
      </c>
      <c r="E306" s="18">
        <v>2</v>
      </c>
      <c r="F306" s="18">
        <v>1</v>
      </c>
      <c r="G306" s="18">
        <v>0</v>
      </c>
      <c r="H306" s="18">
        <v>0</v>
      </c>
      <c r="I306" s="18">
        <v>0</v>
      </c>
      <c r="J306" s="18">
        <v>1</v>
      </c>
      <c r="K306" s="18">
        <v>0</v>
      </c>
      <c r="L306" s="18">
        <v>1</v>
      </c>
      <c r="M306" s="18">
        <v>0</v>
      </c>
      <c r="N306" s="18">
        <v>0</v>
      </c>
      <c r="O306" s="18">
        <v>0</v>
      </c>
      <c r="P306" s="18">
        <v>0</v>
      </c>
      <c r="Q306" s="18">
        <v>0</v>
      </c>
      <c r="R306" s="18">
        <v>0</v>
      </c>
      <c r="S306" s="20">
        <v>0</v>
      </c>
      <c r="T306" s="18">
        <v>0</v>
      </c>
      <c r="U306" s="18">
        <v>0</v>
      </c>
      <c r="V306" s="18">
        <v>0</v>
      </c>
      <c r="W306" s="22">
        <v>0</v>
      </c>
    </row>
    <row r="307" spans="1:23" x14ac:dyDescent="0.3">
      <c r="A307" t="s">
        <v>3122</v>
      </c>
      <c r="B307" s="18">
        <v>6</v>
      </c>
      <c r="C307" s="18">
        <v>3</v>
      </c>
      <c r="D307" s="18">
        <v>0</v>
      </c>
      <c r="E307" s="18">
        <v>0</v>
      </c>
      <c r="F307" s="18">
        <v>1</v>
      </c>
      <c r="G307" s="18">
        <v>0</v>
      </c>
      <c r="H307" s="18">
        <v>0</v>
      </c>
      <c r="I307" s="18">
        <v>0</v>
      </c>
      <c r="J307" s="18">
        <v>1</v>
      </c>
      <c r="K307" s="18">
        <v>0</v>
      </c>
      <c r="L307" s="18">
        <v>0</v>
      </c>
      <c r="M307" s="18">
        <v>1</v>
      </c>
      <c r="N307" s="18">
        <v>0</v>
      </c>
      <c r="O307" s="18">
        <v>0</v>
      </c>
      <c r="P307" s="18">
        <v>0</v>
      </c>
      <c r="Q307" s="18">
        <v>0</v>
      </c>
      <c r="R307" s="18">
        <v>0</v>
      </c>
      <c r="S307" s="20">
        <v>0</v>
      </c>
      <c r="T307" s="18">
        <v>0</v>
      </c>
      <c r="U307" s="18">
        <v>0</v>
      </c>
      <c r="V307" s="18">
        <v>0</v>
      </c>
      <c r="W307" s="22">
        <v>0</v>
      </c>
    </row>
    <row r="308" spans="1:23" x14ac:dyDescent="0.3">
      <c r="A308" t="s">
        <v>3126</v>
      </c>
      <c r="B308" s="18">
        <v>5</v>
      </c>
      <c r="C308" s="18">
        <v>2</v>
      </c>
      <c r="D308" s="18">
        <v>0</v>
      </c>
      <c r="E308" s="18">
        <v>0</v>
      </c>
      <c r="F308" s="18">
        <v>1</v>
      </c>
      <c r="G308" s="18">
        <v>0</v>
      </c>
      <c r="H308" s="18">
        <v>0</v>
      </c>
      <c r="I308" s="18">
        <v>0</v>
      </c>
      <c r="J308" s="18">
        <v>1</v>
      </c>
      <c r="K308" s="18">
        <v>0</v>
      </c>
      <c r="L308" s="18">
        <v>0</v>
      </c>
      <c r="M308" s="18">
        <v>0</v>
      </c>
      <c r="N308" s="18">
        <v>0</v>
      </c>
      <c r="O308" s="18">
        <v>0</v>
      </c>
      <c r="P308" s="18">
        <v>0</v>
      </c>
      <c r="Q308" s="18">
        <v>1</v>
      </c>
      <c r="R308" s="18">
        <v>0</v>
      </c>
      <c r="S308" s="20">
        <v>0</v>
      </c>
      <c r="T308" s="18">
        <v>0</v>
      </c>
      <c r="U308" s="18">
        <v>0</v>
      </c>
      <c r="V308" s="18">
        <v>0</v>
      </c>
      <c r="W308" s="22">
        <v>0</v>
      </c>
    </row>
    <row r="309" spans="1:23" x14ac:dyDescent="0.3">
      <c r="A309" t="s">
        <v>3132</v>
      </c>
      <c r="B309" s="18">
        <v>2</v>
      </c>
      <c r="C309" s="18">
        <v>1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1</v>
      </c>
      <c r="K309" s="18">
        <v>0</v>
      </c>
      <c r="L309" s="18">
        <v>0</v>
      </c>
      <c r="M309" s="18">
        <v>0</v>
      </c>
      <c r="N309" s="18">
        <v>0</v>
      </c>
      <c r="O309" s="18">
        <v>0</v>
      </c>
      <c r="P309" s="18">
        <v>0</v>
      </c>
      <c r="Q309" s="18">
        <v>0</v>
      </c>
      <c r="R309" s="18">
        <v>0</v>
      </c>
      <c r="S309" s="20">
        <v>0</v>
      </c>
      <c r="T309" s="18">
        <v>0</v>
      </c>
      <c r="U309" s="18">
        <v>0</v>
      </c>
      <c r="V309" s="18">
        <v>0</v>
      </c>
      <c r="W309" s="22">
        <v>0</v>
      </c>
    </row>
    <row r="310" spans="1:23" x14ac:dyDescent="0.3">
      <c r="A310" t="s">
        <v>3134</v>
      </c>
      <c r="B310" s="18">
        <v>6</v>
      </c>
      <c r="C310" s="18">
        <v>2</v>
      </c>
      <c r="D310" s="18">
        <v>0</v>
      </c>
      <c r="E310" s="18">
        <v>0</v>
      </c>
      <c r="F310" s="18">
        <v>0</v>
      </c>
      <c r="G310" s="18">
        <v>0</v>
      </c>
      <c r="H310" s="18">
        <v>0</v>
      </c>
      <c r="I310" s="18">
        <v>0</v>
      </c>
      <c r="J310" s="18">
        <v>2</v>
      </c>
      <c r="K310" s="18">
        <v>0</v>
      </c>
      <c r="L310" s="18">
        <v>0</v>
      </c>
      <c r="M310" s="18">
        <v>1</v>
      </c>
      <c r="N310" s="18">
        <v>0</v>
      </c>
      <c r="O310" s="18">
        <v>0</v>
      </c>
      <c r="P310" s="18">
        <v>0</v>
      </c>
      <c r="Q310" s="18">
        <v>0</v>
      </c>
      <c r="R310" s="18">
        <v>0</v>
      </c>
      <c r="S310" s="20">
        <v>1</v>
      </c>
      <c r="T310" s="18">
        <v>0</v>
      </c>
      <c r="U310" s="18">
        <v>0</v>
      </c>
      <c r="V310" s="18">
        <v>0</v>
      </c>
      <c r="W310" s="22">
        <v>0</v>
      </c>
    </row>
    <row r="311" spans="1:23" x14ac:dyDescent="0.3">
      <c r="A311" t="s">
        <v>3137</v>
      </c>
      <c r="B311" s="18">
        <v>6</v>
      </c>
      <c r="C311" s="18">
        <v>0</v>
      </c>
      <c r="D311" s="18">
        <v>0</v>
      </c>
      <c r="E311" s="18">
        <v>0</v>
      </c>
      <c r="F311" s="18">
        <v>2</v>
      </c>
      <c r="G311" s="18">
        <v>0</v>
      </c>
      <c r="H311" s="18">
        <v>0</v>
      </c>
      <c r="I311" s="18">
        <v>1</v>
      </c>
      <c r="J311" s="18">
        <v>1</v>
      </c>
      <c r="K311" s="18">
        <v>2</v>
      </c>
      <c r="L311" s="18">
        <v>0</v>
      </c>
      <c r="M311" s="18">
        <v>0</v>
      </c>
      <c r="N311" s="18">
        <v>0</v>
      </c>
      <c r="O311" s="18">
        <v>0</v>
      </c>
      <c r="P311" s="18">
        <v>0</v>
      </c>
      <c r="Q311" s="18">
        <v>0</v>
      </c>
      <c r="R311" s="18">
        <v>0</v>
      </c>
      <c r="S311" s="20">
        <v>0</v>
      </c>
      <c r="T311" s="18">
        <v>0</v>
      </c>
      <c r="U311" s="18">
        <v>0</v>
      </c>
      <c r="V311" s="18">
        <v>0</v>
      </c>
      <c r="W311" s="22">
        <v>0</v>
      </c>
    </row>
    <row r="312" spans="1:23" x14ac:dyDescent="0.3">
      <c r="A312" t="s">
        <v>3143</v>
      </c>
      <c r="B312" s="18">
        <v>6</v>
      </c>
      <c r="C312" s="18">
        <v>2</v>
      </c>
      <c r="D312" s="18">
        <v>0</v>
      </c>
      <c r="E312" s="18">
        <v>1</v>
      </c>
      <c r="F312" s="18">
        <v>0</v>
      </c>
      <c r="G312" s="18">
        <v>0</v>
      </c>
      <c r="H312" s="18">
        <v>0</v>
      </c>
      <c r="I312" s="18">
        <v>0</v>
      </c>
      <c r="J312" s="18">
        <v>1</v>
      </c>
      <c r="K312" s="18">
        <v>1</v>
      </c>
      <c r="L312" s="18">
        <v>1</v>
      </c>
      <c r="M312" s="18">
        <v>0</v>
      </c>
      <c r="N312" s="18">
        <v>0</v>
      </c>
      <c r="O312" s="18">
        <v>0</v>
      </c>
      <c r="P312" s="18">
        <v>0</v>
      </c>
      <c r="Q312" s="18">
        <v>0</v>
      </c>
      <c r="R312" s="18">
        <v>0</v>
      </c>
      <c r="S312" s="20">
        <v>0</v>
      </c>
      <c r="T312" s="18">
        <v>0</v>
      </c>
      <c r="U312" s="18">
        <v>0</v>
      </c>
      <c r="V312" s="18">
        <v>0</v>
      </c>
      <c r="W312" s="22">
        <v>0</v>
      </c>
    </row>
    <row r="313" spans="1:23" x14ac:dyDescent="0.3">
      <c r="A313" t="s">
        <v>3148</v>
      </c>
      <c r="B313" s="18">
        <v>1</v>
      </c>
      <c r="C313" s="18">
        <v>0</v>
      </c>
      <c r="D313" s="18">
        <v>0</v>
      </c>
      <c r="E313" s="18">
        <v>0</v>
      </c>
      <c r="F313" s="18">
        <v>0</v>
      </c>
      <c r="G313" s="18">
        <v>0</v>
      </c>
      <c r="H313" s="18">
        <v>0</v>
      </c>
      <c r="I313" s="18">
        <v>0</v>
      </c>
      <c r="J313" s="18">
        <v>1</v>
      </c>
      <c r="K313" s="18">
        <v>0</v>
      </c>
      <c r="L313" s="18">
        <v>0</v>
      </c>
      <c r="M313" s="18">
        <v>0</v>
      </c>
      <c r="N313" s="18">
        <v>0</v>
      </c>
      <c r="O313" s="18">
        <v>0</v>
      </c>
      <c r="P313" s="18">
        <v>0</v>
      </c>
      <c r="Q313" s="18">
        <v>0</v>
      </c>
      <c r="R313" s="18">
        <v>0</v>
      </c>
      <c r="S313" s="20">
        <v>0</v>
      </c>
      <c r="T313" s="18">
        <v>0</v>
      </c>
      <c r="U313" s="18">
        <v>0</v>
      </c>
      <c r="V313" s="18">
        <v>0</v>
      </c>
      <c r="W313" s="22">
        <v>0</v>
      </c>
    </row>
    <row r="314" spans="1:23" x14ac:dyDescent="0.3">
      <c r="A314" t="s">
        <v>3150</v>
      </c>
      <c r="B314" s="18">
        <v>7</v>
      </c>
      <c r="C314" s="18">
        <v>3</v>
      </c>
      <c r="D314" s="18">
        <v>0</v>
      </c>
      <c r="E314" s="18">
        <v>0</v>
      </c>
      <c r="F314" s="18">
        <v>1</v>
      </c>
      <c r="G314" s="18">
        <v>0</v>
      </c>
      <c r="H314" s="18">
        <v>0</v>
      </c>
      <c r="I314" s="18">
        <v>0</v>
      </c>
      <c r="J314" s="18">
        <v>0</v>
      </c>
      <c r="K314" s="18">
        <v>0</v>
      </c>
      <c r="L314" s="18">
        <v>0</v>
      </c>
      <c r="M314" s="18">
        <v>2</v>
      </c>
      <c r="N314" s="18">
        <v>0</v>
      </c>
      <c r="O314" s="18">
        <v>0</v>
      </c>
      <c r="P314" s="18">
        <v>0</v>
      </c>
      <c r="Q314" s="18">
        <v>1</v>
      </c>
      <c r="R314" s="18">
        <v>0</v>
      </c>
      <c r="S314" s="20">
        <v>0</v>
      </c>
      <c r="T314" s="18">
        <v>0</v>
      </c>
      <c r="U314" s="18">
        <v>0</v>
      </c>
      <c r="V314" s="18">
        <v>0</v>
      </c>
      <c r="W314" s="22">
        <v>0</v>
      </c>
    </row>
    <row r="315" spans="1:23" x14ac:dyDescent="0.3">
      <c r="A315" t="s">
        <v>3154</v>
      </c>
      <c r="B315" s="18">
        <v>6</v>
      </c>
      <c r="C315" s="18">
        <v>2</v>
      </c>
      <c r="D315" s="18">
        <v>0</v>
      </c>
      <c r="E315" s="18">
        <v>0</v>
      </c>
      <c r="F315" s="18">
        <v>0</v>
      </c>
      <c r="G315" s="18">
        <v>0</v>
      </c>
      <c r="H315" s="18">
        <v>0</v>
      </c>
      <c r="I315" s="18">
        <v>0</v>
      </c>
      <c r="J315" s="18">
        <v>1</v>
      </c>
      <c r="K315" s="18">
        <v>0</v>
      </c>
      <c r="L315" s="18">
        <v>0</v>
      </c>
      <c r="M315" s="18">
        <v>1</v>
      </c>
      <c r="N315" s="18">
        <v>1</v>
      </c>
      <c r="O315" s="18">
        <v>0</v>
      </c>
      <c r="P315" s="18">
        <v>0</v>
      </c>
      <c r="Q315" s="18">
        <v>1</v>
      </c>
      <c r="R315" s="18">
        <v>0</v>
      </c>
      <c r="S315" s="20">
        <v>0</v>
      </c>
      <c r="T315" s="18">
        <v>0</v>
      </c>
      <c r="U315" s="18">
        <v>0</v>
      </c>
      <c r="V315" s="18">
        <v>0</v>
      </c>
      <c r="W315" s="22">
        <v>0</v>
      </c>
    </row>
    <row r="316" spans="1:23" x14ac:dyDescent="0.3">
      <c r="A316" t="s">
        <v>3157</v>
      </c>
      <c r="B316" s="18">
        <v>2</v>
      </c>
      <c r="C316" s="18">
        <v>0</v>
      </c>
      <c r="D316" s="18">
        <v>0</v>
      </c>
      <c r="E316" s="18">
        <v>0</v>
      </c>
      <c r="F316" s="18">
        <v>0</v>
      </c>
      <c r="G316" s="18">
        <v>0</v>
      </c>
      <c r="H316" s="18">
        <v>0</v>
      </c>
      <c r="I316" s="18">
        <v>0</v>
      </c>
      <c r="J316" s="18">
        <v>0</v>
      </c>
      <c r="K316" s="18">
        <v>1</v>
      </c>
      <c r="L316" s="18">
        <v>0</v>
      </c>
      <c r="M316" s="18">
        <v>0</v>
      </c>
      <c r="N316" s="18">
        <v>1</v>
      </c>
      <c r="O316" s="18">
        <v>0</v>
      </c>
      <c r="P316" s="18">
        <v>0</v>
      </c>
      <c r="Q316" s="18">
        <v>0</v>
      </c>
      <c r="R316" s="18">
        <v>0</v>
      </c>
      <c r="S316" s="20">
        <v>0</v>
      </c>
      <c r="T316" s="18">
        <v>0</v>
      </c>
      <c r="U316" s="18">
        <v>0</v>
      </c>
      <c r="V316" s="18">
        <v>0</v>
      </c>
      <c r="W316" s="22">
        <v>0</v>
      </c>
    </row>
    <row r="317" spans="1:23" x14ac:dyDescent="0.3">
      <c r="A317" s="4" t="s">
        <v>3159</v>
      </c>
      <c r="B317" s="18">
        <v>2</v>
      </c>
      <c r="C317" s="18">
        <v>0</v>
      </c>
      <c r="D317" s="18">
        <v>0</v>
      </c>
      <c r="E317" s="18">
        <v>0</v>
      </c>
      <c r="F317" s="18">
        <v>0</v>
      </c>
      <c r="G317" s="18">
        <v>0</v>
      </c>
      <c r="H317" s="18">
        <v>0</v>
      </c>
      <c r="I317" s="18">
        <v>0</v>
      </c>
      <c r="J317" s="18">
        <v>0</v>
      </c>
      <c r="K317" s="18">
        <v>0</v>
      </c>
      <c r="L317" s="18">
        <v>0</v>
      </c>
      <c r="M317" s="18">
        <v>1</v>
      </c>
      <c r="N317" s="18">
        <v>0</v>
      </c>
      <c r="O317" s="18">
        <v>0</v>
      </c>
      <c r="P317" s="18">
        <v>0</v>
      </c>
      <c r="Q317" s="18">
        <v>0</v>
      </c>
      <c r="R317" s="18">
        <v>0</v>
      </c>
      <c r="S317" s="20">
        <v>0</v>
      </c>
      <c r="T317" s="18">
        <v>1</v>
      </c>
      <c r="U317" s="18">
        <v>0</v>
      </c>
      <c r="V317" s="18">
        <v>0</v>
      </c>
      <c r="W317" s="22">
        <v>0</v>
      </c>
    </row>
    <row r="318" spans="1:23" x14ac:dyDescent="0.3">
      <c r="A318" t="s">
        <v>3162</v>
      </c>
      <c r="B318" s="18">
        <v>1</v>
      </c>
      <c r="C318" s="18">
        <v>0</v>
      </c>
      <c r="D318" s="18">
        <v>0</v>
      </c>
      <c r="E318" s="18">
        <v>0</v>
      </c>
      <c r="F318" s="18">
        <v>0</v>
      </c>
      <c r="G318" s="18">
        <v>0</v>
      </c>
      <c r="H318" s="18">
        <v>0</v>
      </c>
      <c r="I318" s="18">
        <v>0</v>
      </c>
      <c r="J318" s="18">
        <v>0</v>
      </c>
      <c r="K318" s="18">
        <v>0</v>
      </c>
      <c r="L318" s="18">
        <v>1</v>
      </c>
      <c r="M318" s="18">
        <v>0</v>
      </c>
      <c r="N318" s="18">
        <v>0</v>
      </c>
      <c r="O318" s="18">
        <v>0</v>
      </c>
      <c r="P318" s="18">
        <v>0</v>
      </c>
      <c r="Q318" s="18">
        <v>0</v>
      </c>
      <c r="R318" s="18">
        <v>0</v>
      </c>
      <c r="S318" s="20">
        <v>0</v>
      </c>
      <c r="T318" s="18">
        <v>0</v>
      </c>
      <c r="U318" s="18">
        <v>0</v>
      </c>
      <c r="V318" s="18">
        <v>0</v>
      </c>
      <c r="W318" s="22">
        <v>0</v>
      </c>
    </row>
    <row r="319" spans="1:23" x14ac:dyDescent="0.3">
      <c r="A319" t="s">
        <v>3164</v>
      </c>
      <c r="B319" s="18">
        <v>4</v>
      </c>
      <c r="C319" s="18">
        <v>2</v>
      </c>
      <c r="D319" s="18">
        <v>0</v>
      </c>
      <c r="E319" s="18">
        <v>1</v>
      </c>
      <c r="F319" s="18">
        <v>0</v>
      </c>
      <c r="G319" s="18">
        <v>0</v>
      </c>
      <c r="H319" s="18">
        <v>0</v>
      </c>
      <c r="I319" s="18">
        <v>0</v>
      </c>
      <c r="J319" s="18">
        <v>1</v>
      </c>
      <c r="K319" s="18">
        <v>0</v>
      </c>
      <c r="L319" s="18">
        <v>0</v>
      </c>
      <c r="M319" s="18">
        <v>0</v>
      </c>
      <c r="N319" s="18">
        <v>0</v>
      </c>
      <c r="O319" s="18">
        <v>0</v>
      </c>
      <c r="P319" s="18">
        <v>0</v>
      </c>
      <c r="Q319" s="18">
        <v>0</v>
      </c>
      <c r="R319" s="18">
        <v>0</v>
      </c>
      <c r="S319" s="20">
        <v>0</v>
      </c>
      <c r="T319" s="18">
        <v>0</v>
      </c>
      <c r="U319" s="18">
        <v>0</v>
      </c>
      <c r="V319" s="18">
        <v>0</v>
      </c>
      <c r="W319" s="22">
        <v>0</v>
      </c>
    </row>
    <row r="320" spans="1:23" x14ac:dyDescent="0.3">
      <c r="A320" t="s">
        <v>3166</v>
      </c>
      <c r="B320" s="18">
        <v>2</v>
      </c>
      <c r="C320" s="18">
        <v>0</v>
      </c>
      <c r="D320" s="18">
        <v>0</v>
      </c>
      <c r="E320" s="18">
        <v>0</v>
      </c>
      <c r="F320" s="18">
        <v>1</v>
      </c>
      <c r="G320" s="18">
        <v>0</v>
      </c>
      <c r="H320" s="18">
        <v>0</v>
      </c>
      <c r="I320" s="18">
        <v>0</v>
      </c>
      <c r="J320" s="18">
        <v>1</v>
      </c>
      <c r="K320" s="18">
        <v>0</v>
      </c>
      <c r="L320" s="18">
        <v>0</v>
      </c>
      <c r="M320" s="18">
        <v>0</v>
      </c>
      <c r="N320" s="18">
        <v>0</v>
      </c>
      <c r="O320" s="18">
        <v>0</v>
      </c>
      <c r="P320" s="18">
        <v>0</v>
      </c>
      <c r="Q320" s="18">
        <v>0</v>
      </c>
      <c r="R320" s="18">
        <v>0</v>
      </c>
      <c r="S320" s="20">
        <v>0</v>
      </c>
      <c r="T320" s="18">
        <v>0</v>
      </c>
      <c r="U320" s="18">
        <v>0</v>
      </c>
      <c r="V320" s="18">
        <v>0</v>
      </c>
      <c r="W320" s="22">
        <v>0</v>
      </c>
    </row>
    <row r="321" spans="1:23" x14ac:dyDescent="0.3">
      <c r="A321" t="s">
        <v>3167</v>
      </c>
      <c r="B321" s="18">
        <v>1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1</v>
      </c>
      <c r="N321" s="18">
        <v>0</v>
      </c>
      <c r="O321" s="18">
        <v>0</v>
      </c>
      <c r="P321" s="18">
        <v>0</v>
      </c>
      <c r="Q321" s="18">
        <v>0</v>
      </c>
      <c r="R321" s="18">
        <v>0</v>
      </c>
      <c r="S321" s="20">
        <v>0</v>
      </c>
      <c r="T321" s="18">
        <v>0</v>
      </c>
      <c r="U321" s="18">
        <v>0</v>
      </c>
      <c r="V321" s="18">
        <v>0</v>
      </c>
      <c r="W321" s="22">
        <v>0</v>
      </c>
    </row>
    <row r="322" spans="1:23" x14ac:dyDescent="0.3">
      <c r="A322" t="s">
        <v>3169</v>
      </c>
      <c r="B322" s="18">
        <v>4</v>
      </c>
      <c r="C322" s="18">
        <v>1</v>
      </c>
      <c r="D322" s="18">
        <v>0</v>
      </c>
      <c r="E322" s="18">
        <v>0</v>
      </c>
      <c r="F322" s="18">
        <v>0</v>
      </c>
      <c r="G322" s="18">
        <v>0</v>
      </c>
      <c r="H322" s="18">
        <v>0</v>
      </c>
      <c r="I322" s="18">
        <v>1</v>
      </c>
      <c r="J322" s="18">
        <v>1</v>
      </c>
      <c r="K322" s="18">
        <v>0</v>
      </c>
      <c r="L322" s="18">
        <v>0</v>
      </c>
      <c r="M322" s="18">
        <v>1</v>
      </c>
      <c r="N322" s="18">
        <v>0</v>
      </c>
      <c r="O322" s="18">
        <v>0</v>
      </c>
      <c r="P322" s="18">
        <v>0</v>
      </c>
      <c r="Q322" s="18">
        <v>0</v>
      </c>
      <c r="R322" s="18">
        <v>0</v>
      </c>
      <c r="S322" s="20">
        <v>0</v>
      </c>
      <c r="T322" s="18">
        <v>0</v>
      </c>
      <c r="U322" s="18">
        <v>0</v>
      </c>
      <c r="V322" s="18">
        <v>0</v>
      </c>
      <c r="W322" s="22">
        <v>0</v>
      </c>
    </row>
    <row r="323" spans="1:23" x14ac:dyDescent="0.3">
      <c r="A323" t="s">
        <v>3173</v>
      </c>
      <c r="B323" s="18">
        <v>10</v>
      </c>
      <c r="C323" s="18">
        <v>2</v>
      </c>
      <c r="D323" s="18">
        <v>0</v>
      </c>
      <c r="E323" s="18">
        <v>0</v>
      </c>
      <c r="F323" s="18">
        <v>1</v>
      </c>
      <c r="G323" s="18">
        <v>0</v>
      </c>
      <c r="H323" s="18">
        <v>0</v>
      </c>
      <c r="I323" s="18">
        <v>0</v>
      </c>
      <c r="J323" s="18">
        <v>0</v>
      </c>
      <c r="K323" s="18">
        <v>4</v>
      </c>
      <c r="L323" s="18">
        <v>0</v>
      </c>
      <c r="M323" s="18">
        <v>2</v>
      </c>
      <c r="N323" s="18">
        <v>0</v>
      </c>
      <c r="O323" s="18">
        <v>0</v>
      </c>
      <c r="P323" s="18">
        <v>0</v>
      </c>
      <c r="Q323" s="18">
        <v>1</v>
      </c>
      <c r="R323" s="18">
        <v>0</v>
      </c>
      <c r="S323" s="20">
        <v>0</v>
      </c>
      <c r="T323" s="18">
        <v>0</v>
      </c>
      <c r="U323" s="18">
        <v>0</v>
      </c>
      <c r="V323" s="18">
        <v>0</v>
      </c>
      <c r="W323" s="22">
        <v>0</v>
      </c>
    </row>
    <row r="324" spans="1:23" x14ac:dyDescent="0.3">
      <c r="A324" t="s">
        <v>3181</v>
      </c>
      <c r="B324" s="18">
        <v>3</v>
      </c>
      <c r="C324" s="18">
        <v>0</v>
      </c>
      <c r="D324" s="18">
        <v>0</v>
      </c>
      <c r="E324" s="18">
        <v>0</v>
      </c>
      <c r="F324" s="18">
        <v>1</v>
      </c>
      <c r="G324" s="18">
        <v>0</v>
      </c>
      <c r="H324" s="18">
        <v>0</v>
      </c>
      <c r="I324" s="18">
        <v>0</v>
      </c>
      <c r="J324" s="18">
        <v>0</v>
      </c>
      <c r="K324" s="18">
        <v>0</v>
      </c>
      <c r="L324" s="18">
        <v>0</v>
      </c>
      <c r="M324" s="18">
        <v>1</v>
      </c>
      <c r="N324" s="18">
        <v>0</v>
      </c>
      <c r="O324" s="18">
        <v>0</v>
      </c>
      <c r="P324" s="18">
        <v>0</v>
      </c>
      <c r="Q324" s="18">
        <v>0</v>
      </c>
      <c r="R324" s="18">
        <v>1</v>
      </c>
      <c r="S324" s="20">
        <v>0</v>
      </c>
      <c r="T324" s="18">
        <v>0</v>
      </c>
      <c r="U324" s="18">
        <v>0</v>
      </c>
      <c r="V324" s="18">
        <v>0</v>
      </c>
      <c r="W324" s="22">
        <v>0</v>
      </c>
    </row>
    <row r="325" spans="1:23" x14ac:dyDescent="0.3">
      <c r="A325" t="s">
        <v>3187</v>
      </c>
      <c r="B325" s="18">
        <v>6</v>
      </c>
      <c r="C325" s="18">
        <v>2</v>
      </c>
      <c r="D325" s="18">
        <v>0</v>
      </c>
      <c r="E325" s="18">
        <v>0</v>
      </c>
      <c r="F325" s="18">
        <v>0</v>
      </c>
      <c r="G325" s="18">
        <v>0</v>
      </c>
      <c r="H325" s="18">
        <v>0</v>
      </c>
      <c r="I325" s="18">
        <v>0</v>
      </c>
      <c r="J325" s="18">
        <v>2</v>
      </c>
      <c r="K325" s="18">
        <v>1</v>
      </c>
      <c r="L325" s="18">
        <v>0</v>
      </c>
      <c r="M325" s="18">
        <v>1</v>
      </c>
      <c r="N325" s="18">
        <v>0</v>
      </c>
      <c r="O325" s="18">
        <v>0</v>
      </c>
      <c r="P325" s="18">
        <v>0</v>
      </c>
      <c r="Q325" s="18">
        <v>0</v>
      </c>
      <c r="R325" s="18">
        <v>0</v>
      </c>
      <c r="S325" s="20">
        <v>0</v>
      </c>
      <c r="T325" s="18">
        <v>0</v>
      </c>
      <c r="U325" s="18">
        <v>0</v>
      </c>
      <c r="V325" s="18">
        <v>0</v>
      </c>
      <c r="W325" s="22">
        <v>0</v>
      </c>
    </row>
    <row r="326" spans="1:23" x14ac:dyDescent="0.3">
      <c r="A326" t="s">
        <v>3194</v>
      </c>
      <c r="B326" s="18">
        <v>9</v>
      </c>
      <c r="C326" s="18">
        <v>6</v>
      </c>
      <c r="D326" s="18">
        <v>0</v>
      </c>
      <c r="E326" s="18">
        <v>0</v>
      </c>
      <c r="F326" s="18">
        <v>0</v>
      </c>
      <c r="G326" s="18">
        <v>0</v>
      </c>
      <c r="H326" s="18">
        <v>0</v>
      </c>
      <c r="I326" s="18">
        <v>0</v>
      </c>
      <c r="J326" s="18">
        <v>0</v>
      </c>
      <c r="K326" s="18">
        <v>1</v>
      </c>
      <c r="L326" s="18">
        <v>1</v>
      </c>
      <c r="M326" s="18">
        <v>1</v>
      </c>
      <c r="N326" s="18">
        <v>0</v>
      </c>
      <c r="O326" s="18">
        <v>0</v>
      </c>
      <c r="P326" s="18">
        <v>0</v>
      </c>
      <c r="Q326" s="18">
        <v>0</v>
      </c>
      <c r="R326" s="18">
        <v>0</v>
      </c>
      <c r="S326" s="20">
        <v>0</v>
      </c>
      <c r="T326" s="18">
        <v>0</v>
      </c>
      <c r="U326" s="18">
        <v>0</v>
      </c>
      <c r="V326" s="18">
        <v>0</v>
      </c>
      <c r="W326" s="22">
        <v>0</v>
      </c>
    </row>
    <row r="327" spans="1:23" x14ac:dyDescent="0.3">
      <c r="A327" t="s">
        <v>3201</v>
      </c>
      <c r="B327" s="18">
        <v>4</v>
      </c>
      <c r="C327" s="18">
        <v>0</v>
      </c>
      <c r="D327" s="18">
        <v>0</v>
      </c>
      <c r="E327" s="18">
        <v>0</v>
      </c>
      <c r="F327" s="18">
        <v>0</v>
      </c>
      <c r="G327" s="18">
        <v>0</v>
      </c>
      <c r="H327" s="18">
        <v>0</v>
      </c>
      <c r="I327" s="18">
        <v>0</v>
      </c>
      <c r="J327" s="18">
        <v>1</v>
      </c>
      <c r="K327" s="18">
        <v>0</v>
      </c>
      <c r="L327" s="18">
        <v>0</v>
      </c>
      <c r="M327" s="18">
        <v>2</v>
      </c>
      <c r="N327" s="18">
        <v>0</v>
      </c>
      <c r="O327" s="18">
        <v>0</v>
      </c>
      <c r="P327" s="18">
        <v>0</v>
      </c>
      <c r="Q327" s="18">
        <v>1</v>
      </c>
      <c r="R327" s="18">
        <v>0</v>
      </c>
      <c r="S327" s="20">
        <v>0</v>
      </c>
      <c r="T327" s="18">
        <v>0</v>
      </c>
      <c r="U327" s="18">
        <v>0</v>
      </c>
      <c r="V327" s="18">
        <v>0</v>
      </c>
      <c r="W327" s="22">
        <v>0</v>
      </c>
    </row>
    <row r="328" spans="1:23" x14ac:dyDescent="0.3">
      <c r="A328" t="s">
        <v>3203</v>
      </c>
      <c r="B328" s="18">
        <v>9</v>
      </c>
      <c r="C328" s="18">
        <v>1</v>
      </c>
      <c r="D328" s="18">
        <v>0</v>
      </c>
      <c r="E328" s="18">
        <v>0</v>
      </c>
      <c r="F328" s="18">
        <v>0</v>
      </c>
      <c r="G328" s="18">
        <v>1</v>
      </c>
      <c r="H328" s="18">
        <v>0</v>
      </c>
      <c r="I328" s="18">
        <v>0</v>
      </c>
      <c r="J328" s="18">
        <v>2</v>
      </c>
      <c r="K328" s="18">
        <v>0</v>
      </c>
      <c r="L328" s="18">
        <v>1</v>
      </c>
      <c r="M328" s="18">
        <v>2</v>
      </c>
      <c r="N328" s="18">
        <v>1</v>
      </c>
      <c r="O328" s="18">
        <v>0</v>
      </c>
      <c r="P328" s="18">
        <v>0</v>
      </c>
      <c r="Q328" s="18">
        <v>1</v>
      </c>
      <c r="R328" s="18">
        <v>0</v>
      </c>
      <c r="S328" s="20">
        <v>0</v>
      </c>
      <c r="T328" s="18">
        <v>0</v>
      </c>
      <c r="U328" s="18">
        <v>0</v>
      </c>
      <c r="V328" s="18">
        <v>0</v>
      </c>
      <c r="W328" s="22">
        <v>0</v>
      </c>
    </row>
    <row r="329" spans="1:23" x14ac:dyDescent="0.3">
      <c r="A329" t="s">
        <v>3209</v>
      </c>
      <c r="B329" s="18">
        <v>8</v>
      </c>
      <c r="C329" s="18">
        <v>1</v>
      </c>
      <c r="D329" s="18">
        <v>0</v>
      </c>
      <c r="E329" s="18">
        <v>0</v>
      </c>
      <c r="F329" s="18">
        <v>1</v>
      </c>
      <c r="G329" s="18">
        <v>0</v>
      </c>
      <c r="H329" s="18">
        <v>0</v>
      </c>
      <c r="I329" s="18">
        <v>0</v>
      </c>
      <c r="J329" s="18">
        <v>3</v>
      </c>
      <c r="K329" s="18">
        <v>1</v>
      </c>
      <c r="L329" s="18">
        <v>1</v>
      </c>
      <c r="M329" s="18">
        <v>1</v>
      </c>
      <c r="N329" s="18">
        <v>0</v>
      </c>
      <c r="O329" s="18">
        <v>0</v>
      </c>
      <c r="P329" s="18">
        <v>0</v>
      </c>
      <c r="Q329" s="18">
        <v>0</v>
      </c>
      <c r="R329" s="18">
        <v>0</v>
      </c>
      <c r="S329" s="20">
        <v>0</v>
      </c>
      <c r="T329" s="18">
        <v>0</v>
      </c>
      <c r="U329" s="18">
        <v>0</v>
      </c>
      <c r="V329" s="18">
        <v>0</v>
      </c>
      <c r="W329" s="22">
        <v>0</v>
      </c>
    </row>
    <row r="330" spans="1:23" x14ac:dyDescent="0.3">
      <c r="A330" t="s">
        <v>3214</v>
      </c>
      <c r="B330" s="18">
        <v>16</v>
      </c>
      <c r="C330" s="18">
        <v>5</v>
      </c>
      <c r="D330" s="18">
        <v>0</v>
      </c>
      <c r="E330" s="18">
        <v>0</v>
      </c>
      <c r="F330" s="18">
        <v>2</v>
      </c>
      <c r="G330" s="18">
        <v>1</v>
      </c>
      <c r="H330" s="18">
        <v>0</v>
      </c>
      <c r="I330" s="18">
        <v>0</v>
      </c>
      <c r="J330" s="18">
        <v>0</v>
      </c>
      <c r="K330" s="18">
        <v>0</v>
      </c>
      <c r="L330" s="18">
        <v>3</v>
      </c>
      <c r="M330" s="18">
        <v>4</v>
      </c>
      <c r="N330" s="18">
        <v>0</v>
      </c>
      <c r="O330" s="18">
        <v>1</v>
      </c>
      <c r="P330" s="18">
        <v>0</v>
      </c>
      <c r="Q330" s="18">
        <v>0</v>
      </c>
      <c r="R330" s="18">
        <v>0</v>
      </c>
      <c r="S330" s="20">
        <v>0</v>
      </c>
      <c r="T330" s="18">
        <v>0</v>
      </c>
      <c r="U330" s="18">
        <v>0</v>
      </c>
      <c r="V330" s="18">
        <v>0</v>
      </c>
      <c r="W330" s="22">
        <v>0</v>
      </c>
    </row>
    <row r="331" spans="1:23" x14ac:dyDescent="0.3">
      <c r="A331" t="s">
        <v>3231</v>
      </c>
      <c r="B331" s="18">
        <v>6</v>
      </c>
      <c r="C331" s="18">
        <v>0</v>
      </c>
      <c r="D331" s="18">
        <v>1</v>
      </c>
      <c r="E331" s="18">
        <v>1</v>
      </c>
      <c r="F331" s="18">
        <v>2</v>
      </c>
      <c r="G331" s="18">
        <v>0</v>
      </c>
      <c r="H331" s="18">
        <v>0</v>
      </c>
      <c r="I331" s="18">
        <v>1</v>
      </c>
      <c r="J331" s="18">
        <v>0</v>
      </c>
      <c r="K331" s="18">
        <v>1</v>
      </c>
      <c r="L331" s="18">
        <v>0</v>
      </c>
      <c r="M331" s="18">
        <v>0</v>
      </c>
      <c r="N331" s="18">
        <v>0</v>
      </c>
      <c r="O331" s="18">
        <v>0</v>
      </c>
      <c r="P331" s="18">
        <v>0</v>
      </c>
      <c r="Q331" s="18">
        <v>0</v>
      </c>
      <c r="R331" s="18">
        <v>0</v>
      </c>
      <c r="S331" s="20">
        <v>0</v>
      </c>
      <c r="T331" s="18">
        <v>0</v>
      </c>
      <c r="U331" s="18">
        <v>0</v>
      </c>
      <c r="V331" s="18">
        <v>0</v>
      </c>
      <c r="W331" s="22">
        <v>0</v>
      </c>
    </row>
    <row r="332" spans="1:23" x14ac:dyDescent="0.3">
      <c r="A332" t="s">
        <v>3235</v>
      </c>
      <c r="B332" s="18">
        <v>4</v>
      </c>
      <c r="C332" s="18">
        <v>1</v>
      </c>
      <c r="D332" s="18">
        <v>0</v>
      </c>
      <c r="E332" s="18">
        <v>0</v>
      </c>
      <c r="F332" s="18">
        <v>0</v>
      </c>
      <c r="G332" s="18">
        <v>0</v>
      </c>
      <c r="H332" s="18">
        <v>0</v>
      </c>
      <c r="I332" s="18">
        <v>0</v>
      </c>
      <c r="J332" s="18">
        <v>0</v>
      </c>
      <c r="K332" s="18">
        <v>1</v>
      </c>
      <c r="L332" s="18">
        <v>0</v>
      </c>
      <c r="M332" s="18">
        <v>1</v>
      </c>
      <c r="N332" s="18">
        <v>0</v>
      </c>
      <c r="O332" s="18">
        <v>0</v>
      </c>
      <c r="P332" s="18">
        <v>1</v>
      </c>
      <c r="Q332" s="18">
        <v>0</v>
      </c>
      <c r="R332" s="18">
        <v>0</v>
      </c>
      <c r="S332" s="20">
        <v>0</v>
      </c>
      <c r="T332" s="18">
        <v>0</v>
      </c>
      <c r="U332" s="18">
        <v>0</v>
      </c>
      <c r="V332" s="18">
        <v>0</v>
      </c>
      <c r="W332" s="22">
        <v>0</v>
      </c>
    </row>
    <row r="333" spans="1:23" x14ac:dyDescent="0.3">
      <c r="A333" t="s">
        <v>3240</v>
      </c>
      <c r="B333" s="18">
        <v>6</v>
      </c>
      <c r="C333" s="18">
        <v>4</v>
      </c>
      <c r="D333" s="18">
        <v>0</v>
      </c>
      <c r="E333" s="18">
        <v>0</v>
      </c>
      <c r="F333" s="18">
        <v>0</v>
      </c>
      <c r="G333" s="18">
        <v>0</v>
      </c>
      <c r="H333" s="18">
        <v>0</v>
      </c>
      <c r="I333" s="18">
        <v>0</v>
      </c>
      <c r="J333" s="18">
        <v>0</v>
      </c>
      <c r="K333" s="18">
        <v>0</v>
      </c>
      <c r="L333" s="18">
        <v>0</v>
      </c>
      <c r="M333" s="18">
        <v>1</v>
      </c>
      <c r="N333" s="18">
        <v>0</v>
      </c>
      <c r="O333" s="18">
        <v>1</v>
      </c>
      <c r="P333" s="18">
        <v>0</v>
      </c>
      <c r="Q333" s="18">
        <v>0</v>
      </c>
      <c r="R333" s="18">
        <v>0</v>
      </c>
      <c r="S333" s="20">
        <v>0</v>
      </c>
      <c r="T333" s="18">
        <v>0</v>
      </c>
      <c r="U333" s="18">
        <v>0</v>
      </c>
      <c r="V333" s="18">
        <v>0</v>
      </c>
      <c r="W333" s="22">
        <v>0</v>
      </c>
    </row>
    <row r="334" spans="1:23" x14ac:dyDescent="0.3">
      <c r="A334" t="s">
        <v>3245</v>
      </c>
      <c r="B334" s="18">
        <v>10</v>
      </c>
      <c r="C334" s="18">
        <v>6</v>
      </c>
      <c r="D334" s="18">
        <v>1</v>
      </c>
      <c r="E334" s="18">
        <v>0</v>
      </c>
      <c r="F334" s="18">
        <v>0</v>
      </c>
      <c r="G334" s="18">
        <v>0</v>
      </c>
      <c r="H334" s="18">
        <v>1</v>
      </c>
      <c r="I334" s="18">
        <v>0</v>
      </c>
      <c r="J334" s="18">
        <v>0</v>
      </c>
      <c r="K334" s="18">
        <v>0</v>
      </c>
      <c r="L334" s="18">
        <v>1</v>
      </c>
      <c r="M334" s="18">
        <v>1</v>
      </c>
      <c r="N334" s="18">
        <v>0</v>
      </c>
      <c r="O334" s="18">
        <v>0</v>
      </c>
      <c r="P334" s="18">
        <v>0</v>
      </c>
      <c r="Q334" s="18">
        <v>0</v>
      </c>
      <c r="R334" s="18">
        <v>0</v>
      </c>
      <c r="S334" s="20">
        <v>0</v>
      </c>
      <c r="T334" s="18">
        <v>0</v>
      </c>
      <c r="U334" s="18">
        <v>0</v>
      </c>
      <c r="V334" s="18">
        <v>0</v>
      </c>
      <c r="W334" s="22">
        <v>0</v>
      </c>
    </row>
    <row r="335" spans="1:23" x14ac:dyDescent="0.3">
      <c r="A335" t="s">
        <v>3253</v>
      </c>
      <c r="B335" s="18">
        <v>12</v>
      </c>
      <c r="C335" s="18">
        <v>4</v>
      </c>
      <c r="D335" s="18">
        <v>0</v>
      </c>
      <c r="E335" s="18">
        <v>0</v>
      </c>
      <c r="F335" s="18">
        <v>1</v>
      </c>
      <c r="G335" s="18">
        <v>0</v>
      </c>
      <c r="H335" s="18">
        <v>0</v>
      </c>
      <c r="I335" s="18">
        <v>0</v>
      </c>
      <c r="J335" s="18">
        <v>1</v>
      </c>
      <c r="K335" s="18">
        <v>2</v>
      </c>
      <c r="L335" s="18">
        <v>0</v>
      </c>
      <c r="M335" s="18">
        <v>2</v>
      </c>
      <c r="N335" s="18">
        <v>0</v>
      </c>
      <c r="O335" s="18">
        <v>2</v>
      </c>
      <c r="P335" s="18">
        <v>0</v>
      </c>
      <c r="Q335" s="18">
        <v>0</v>
      </c>
      <c r="R335" s="18">
        <v>0</v>
      </c>
      <c r="S335" s="20">
        <v>0</v>
      </c>
      <c r="T335" s="18">
        <v>0</v>
      </c>
      <c r="U335" s="18">
        <v>0</v>
      </c>
      <c r="V335" s="18">
        <v>0</v>
      </c>
      <c r="W335" s="22">
        <v>0</v>
      </c>
    </row>
    <row r="336" spans="1:23" x14ac:dyDescent="0.3">
      <c r="A336" t="s">
        <v>3265</v>
      </c>
      <c r="B336" s="18">
        <v>7</v>
      </c>
      <c r="C336" s="18">
        <v>2</v>
      </c>
      <c r="D336" s="18">
        <v>0</v>
      </c>
      <c r="E336" s="18">
        <v>0</v>
      </c>
      <c r="F336" s="18">
        <v>0</v>
      </c>
      <c r="G336" s="18">
        <v>0</v>
      </c>
      <c r="H336" s="18">
        <v>0</v>
      </c>
      <c r="I336" s="18">
        <v>0</v>
      </c>
      <c r="J336" s="18">
        <v>0</v>
      </c>
      <c r="K336" s="18">
        <v>2</v>
      </c>
      <c r="L336" s="18">
        <v>0</v>
      </c>
      <c r="M336" s="18">
        <v>1</v>
      </c>
      <c r="N336" s="18">
        <v>0</v>
      </c>
      <c r="O336" s="18">
        <v>2</v>
      </c>
      <c r="P336" s="18">
        <v>0</v>
      </c>
      <c r="Q336" s="18">
        <v>0</v>
      </c>
      <c r="R336" s="18">
        <v>0</v>
      </c>
      <c r="S336" s="20">
        <v>0</v>
      </c>
      <c r="T336" s="18">
        <v>0</v>
      </c>
      <c r="U336" s="18">
        <v>0</v>
      </c>
      <c r="V336" s="18">
        <v>0</v>
      </c>
      <c r="W336" s="22">
        <v>0</v>
      </c>
    </row>
    <row r="337" spans="1:23" x14ac:dyDescent="0.3">
      <c r="A337" t="s">
        <v>3273</v>
      </c>
      <c r="B337" s="18">
        <v>6</v>
      </c>
      <c r="C337" s="18">
        <v>0</v>
      </c>
      <c r="D337" s="18">
        <v>0</v>
      </c>
      <c r="E337" s="18">
        <v>0</v>
      </c>
      <c r="F337" s="18">
        <v>0</v>
      </c>
      <c r="G337" s="18">
        <v>0</v>
      </c>
      <c r="H337" s="18">
        <v>0</v>
      </c>
      <c r="I337" s="18">
        <v>0</v>
      </c>
      <c r="J337" s="18">
        <v>3</v>
      </c>
      <c r="K337" s="18">
        <v>1</v>
      </c>
      <c r="L337" s="18">
        <v>0</v>
      </c>
      <c r="M337" s="18">
        <v>2</v>
      </c>
      <c r="N337" s="18">
        <v>0</v>
      </c>
      <c r="O337" s="18">
        <v>0</v>
      </c>
      <c r="P337" s="18">
        <v>0</v>
      </c>
      <c r="Q337" s="18">
        <v>0</v>
      </c>
      <c r="R337" s="18">
        <v>0</v>
      </c>
      <c r="S337" s="20">
        <v>0</v>
      </c>
      <c r="T337" s="18">
        <v>0</v>
      </c>
      <c r="U337" s="18">
        <v>0</v>
      </c>
      <c r="V337" s="18">
        <v>0</v>
      </c>
      <c r="W337" s="22">
        <v>0</v>
      </c>
    </row>
    <row r="338" spans="1:23" x14ac:dyDescent="0.3">
      <c r="A338" t="s">
        <v>3276</v>
      </c>
      <c r="B338" s="18">
        <v>14</v>
      </c>
      <c r="C338" s="18">
        <v>8</v>
      </c>
      <c r="D338" s="18">
        <v>0</v>
      </c>
      <c r="E338" s="18">
        <v>0</v>
      </c>
      <c r="F338" s="18">
        <v>0</v>
      </c>
      <c r="G338" s="18">
        <v>0</v>
      </c>
      <c r="H338" s="18">
        <v>0</v>
      </c>
      <c r="I338" s="18">
        <v>0</v>
      </c>
      <c r="J338" s="18">
        <v>0</v>
      </c>
      <c r="K338" s="18">
        <v>0</v>
      </c>
      <c r="L338" s="18">
        <v>2</v>
      </c>
      <c r="M338" s="18">
        <v>2</v>
      </c>
      <c r="N338" s="18">
        <v>0</v>
      </c>
      <c r="O338" s="18">
        <v>2</v>
      </c>
      <c r="P338" s="18">
        <v>0</v>
      </c>
      <c r="Q338" s="18">
        <v>0</v>
      </c>
      <c r="R338" s="18">
        <v>0</v>
      </c>
      <c r="S338" s="20">
        <v>0</v>
      </c>
      <c r="T338" s="18">
        <v>0</v>
      </c>
      <c r="U338" s="18">
        <v>0</v>
      </c>
      <c r="V338" s="18">
        <v>0</v>
      </c>
      <c r="W338" s="22">
        <v>0</v>
      </c>
    </row>
    <row r="339" spans="1:23" x14ac:dyDescent="0.3">
      <c r="A339" t="s">
        <v>3290</v>
      </c>
      <c r="B339" s="24">
        <v>9</v>
      </c>
      <c r="C339" s="24">
        <v>4</v>
      </c>
      <c r="D339" s="24">
        <v>0</v>
      </c>
      <c r="E339" s="24">
        <v>0</v>
      </c>
      <c r="F339" s="24">
        <v>1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24">
        <v>1</v>
      </c>
      <c r="M339" s="24">
        <v>1</v>
      </c>
      <c r="N339" s="24">
        <v>0</v>
      </c>
      <c r="O339" s="24">
        <v>1</v>
      </c>
      <c r="P339" s="24">
        <v>0</v>
      </c>
      <c r="Q339" s="24">
        <v>0</v>
      </c>
      <c r="R339" s="24">
        <v>0</v>
      </c>
      <c r="S339" s="25">
        <v>0</v>
      </c>
      <c r="T339" s="24">
        <v>0</v>
      </c>
      <c r="U339" s="24">
        <v>0</v>
      </c>
      <c r="V339" s="24">
        <v>0</v>
      </c>
      <c r="W339" s="26">
        <v>1</v>
      </c>
    </row>
    <row r="340" spans="1:23" x14ac:dyDescent="0.3">
      <c r="A340" s="27" t="s">
        <v>3331</v>
      </c>
      <c r="B340" s="27">
        <f>SUM(B2:B339)</f>
        <v>3121</v>
      </c>
      <c r="C340" s="27">
        <f t="shared" ref="C340:W340" si="0">SUM(C2:C339)</f>
        <v>1161</v>
      </c>
      <c r="D340" s="27">
        <f t="shared" si="0"/>
        <v>31</v>
      </c>
      <c r="E340" s="27">
        <f t="shared" si="0"/>
        <v>121</v>
      </c>
      <c r="F340" s="27">
        <f t="shared" si="0"/>
        <v>99</v>
      </c>
      <c r="G340" s="27">
        <f t="shared" si="0"/>
        <v>52</v>
      </c>
      <c r="H340" s="27">
        <f t="shared" si="0"/>
        <v>47</v>
      </c>
      <c r="I340" s="27">
        <f t="shared" si="0"/>
        <v>27</v>
      </c>
      <c r="J340" s="27">
        <f t="shared" si="0"/>
        <v>547</v>
      </c>
      <c r="K340" s="27">
        <f t="shared" si="0"/>
        <v>237</v>
      </c>
      <c r="L340" s="27">
        <f t="shared" si="0"/>
        <v>106</v>
      </c>
      <c r="M340" s="27">
        <f t="shared" si="0"/>
        <v>270</v>
      </c>
      <c r="N340" s="27">
        <f t="shared" si="0"/>
        <v>28</v>
      </c>
      <c r="O340" s="27">
        <f t="shared" si="0"/>
        <v>192</v>
      </c>
      <c r="P340" s="27">
        <f t="shared" si="0"/>
        <v>23</v>
      </c>
      <c r="Q340" s="27">
        <f t="shared" si="0"/>
        <v>78</v>
      </c>
      <c r="R340" s="27">
        <f t="shared" si="0"/>
        <v>41</v>
      </c>
      <c r="S340" s="27">
        <f t="shared" si="0"/>
        <v>22</v>
      </c>
      <c r="T340" s="27">
        <f t="shared" si="0"/>
        <v>16</v>
      </c>
      <c r="U340" s="27">
        <f t="shared" si="0"/>
        <v>12</v>
      </c>
      <c r="V340" s="27">
        <f t="shared" si="0"/>
        <v>1</v>
      </c>
      <c r="W340" s="27">
        <f t="shared" si="0"/>
        <v>1</v>
      </c>
    </row>
    <row r="341" spans="1:23" x14ac:dyDescent="0.3">
      <c r="A341" s="27" t="s">
        <v>3332</v>
      </c>
      <c r="B341" s="27">
        <f>AVERAGE(B2:B339)</f>
        <v>9.2337278106508869</v>
      </c>
      <c r="C341" s="27">
        <f>AVERAGE(C2:C339)</f>
        <v>3.4349112426035502</v>
      </c>
      <c r="D341" s="27">
        <f t="shared" ref="D341:W341" si="1">AVERAGE(D2:D339)</f>
        <v>9.1715976331360943E-2</v>
      </c>
      <c r="E341" s="27">
        <f>AVERAGE(E2:E339)</f>
        <v>0.35798816568047337</v>
      </c>
      <c r="F341" s="27">
        <f>AVERAGE(F2:F339)</f>
        <v>0.29376854599406527</v>
      </c>
      <c r="G341" s="27">
        <f t="shared" si="1"/>
        <v>0.15384615384615385</v>
      </c>
      <c r="H341" s="27">
        <f t="shared" si="1"/>
        <v>0.13905325443786981</v>
      </c>
      <c r="I341" s="27">
        <f t="shared" si="1"/>
        <v>7.9881656804733733E-2</v>
      </c>
      <c r="J341" s="27">
        <f t="shared" si="1"/>
        <v>1.6183431952662721</v>
      </c>
      <c r="K341" s="27">
        <f t="shared" si="1"/>
        <v>0.70118343195266275</v>
      </c>
      <c r="L341" s="27">
        <f t="shared" si="1"/>
        <v>0.31360946745562129</v>
      </c>
      <c r="M341" s="27">
        <f t="shared" si="1"/>
        <v>0.79881656804733725</v>
      </c>
      <c r="N341" s="27">
        <f t="shared" si="1"/>
        <v>8.2840236686390539E-2</v>
      </c>
      <c r="O341" s="27">
        <f t="shared" si="1"/>
        <v>0.56804733727810652</v>
      </c>
      <c r="P341" s="27">
        <f t="shared" si="1"/>
        <v>6.8047337278106509E-2</v>
      </c>
      <c r="Q341" s="27">
        <f t="shared" si="1"/>
        <v>0.23076923076923078</v>
      </c>
      <c r="R341" s="27">
        <f t="shared" si="1"/>
        <v>0.12130177514792899</v>
      </c>
      <c r="S341" s="27">
        <f t="shared" si="1"/>
        <v>6.5088757396449703E-2</v>
      </c>
      <c r="T341" s="27">
        <f t="shared" si="1"/>
        <v>4.7337278106508875E-2</v>
      </c>
      <c r="U341" s="27">
        <f t="shared" si="1"/>
        <v>3.5502958579881658E-2</v>
      </c>
      <c r="V341" s="27">
        <f t="shared" si="1"/>
        <v>2.9585798816568047E-3</v>
      </c>
      <c r="W341" s="27">
        <f t="shared" si="1"/>
        <v>2.9585798816568047E-3</v>
      </c>
    </row>
    <row r="342" spans="1:23" x14ac:dyDescent="0.3">
      <c r="A342" s="27" t="s">
        <v>3333</v>
      </c>
      <c r="B342" s="27">
        <f>_xlfn.STDEV.S(B2:B339)</f>
        <v>6.2591263937970565</v>
      </c>
      <c r="C342" s="27">
        <f>_xlfn.STDEV.S(C2:C339)</f>
        <v>3.0752520570923414</v>
      </c>
      <c r="D342" s="27">
        <f t="shared" ref="D342:W342" si="2">_xlfn.STDEV.S(D2:D339)</f>
        <v>0.34519510130299358</v>
      </c>
      <c r="E342" s="27">
        <f t="shared" si="2"/>
        <v>0.69692719362401767</v>
      </c>
      <c r="F342" s="27">
        <f t="shared" si="2"/>
        <v>0.55074871643114898</v>
      </c>
      <c r="G342" s="27">
        <f t="shared" si="2"/>
        <v>0.36133612913682545</v>
      </c>
      <c r="H342" s="27">
        <f t="shared" si="2"/>
        <v>0.39456431683935683</v>
      </c>
      <c r="I342" s="27">
        <f t="shared" si="2"/>
        <v>0.27151184194312361</v>
      </c>
      <c r="J342" s="27">
        <f t="shared" si="2"/>
        <v>1.6592213970651357</v>
      </c>
      <c r="K342" s="27">
        <f t="shared" si="2"/>
        <v>0.93849353150999903</v>
      </c>
      <c r="L342" s="27">
        <f t="shared" si="2"/>
        <v>0.64167204721043358</v>
      </c>
      <c r="M342" s="27">
        <f t="shared" si="2"/>
        <v>1.1061193782827055</v>
      </c>
      <c r="N342" s="27">
        <f t="shared" si="2"/>
        <v>0.2760492439446926</v>
      </c>
      <c r="O342" s="27">
        <f t="shared" si="2"/>
        <v>1.3309095429075504</v>
      </c>
      <c r="P342" s="27">
        <f t="shared" si="2"/>
        <v>0.28532303127139558</v>
      </c>
      <c r="Q342" s="27">
        <f t="shared" si="2"/>
        <v>0.44254457100881583</v>
      </c>
      <c r="R342" s="27">
        <f t="shared" si="2"/>
        <v>0.38528815844942588</v>
      </c>
      <c r="S342" s="27">
        <f t="shared" si="2"/>
        <v>0.2470481358283351</v>
      </c>
      <c r="T342" s="27">
        <f t="shared" si="2"/>
        <v>0.25106658857758773</v>
      </c>
      <c r="U342" s="27">
        <f t="shared" si="2"/>
        <v>0.18532163473223026</v>
      </c>
      <c r="V342" s="27">
        <f t="shared" si="2"/>
        <v>5.4392829322042119E-2</v>
      </c>
      <c r="W342" s="27">
        <f t="shared" si="2"/>
        <v>5.4392829322042119E-2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investors</vt:lpstr>
      <vt:lpstr>round seed syn count</vt:lpstr>
      <vt:lpstr>round series A syn count</vt:lpstr>
      <vt:lpstr>round series B syn count</vt:lpstr>
      <vt:lpstr>round series C syn count</vt:lpstr>
      <vt:lpstr>media investor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Elettra  D'Amico</dc:creator>
  <cp:lastModifiedBy>Domenico Sorrenti</cp:lastModifiedBy>
  <dcterms:created xsi:type="dcterms:W3CDTF">2024-09-17T13:44:26Z</dcterms:created>
  <dcterms:modified xsi:type="dcterms:W3CDTF">2024-11-07T13:45:39Z</dcterms:modified>
</cp:coreProperties>
</file>